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Položky!$A$1:$G$258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213" i="3" l="1"/>
  <c r="D21" i="1" l="1"/>
  <c r="D20" i="1"/>
  <c r="D19" i="1"/>
  <c r="D18" i="1"/>
  <c r="D17" i="1"/>
  <c r="D16" i="1"/>
  <c r="D15" i="1"/>
  <c r="BE257" i="3"/>
  <c r="BD257" i="3"/>
  <c r="BC257" i="3"/>
  <c r="BB257" i="3"/>
  <c r="G257" i="3"/>
  <c r="BA257" i="3" s="1"/>
  <c r="BE256" i="3"/>
  <c r="BD256" i="3"/>
  <c r="BC256" i="3"/>
  <c r="BB256" i="3"/>
  <c r="G256" i="3"/>
  <c r="BA256" i="3"/>
  <c r="BE255" i="3"/>
  <c r="BD255" i="3"/>
  <c r="BC255" i="3"/>
  <c r="BB255" i="3"/>
  <c r="G255" i="3"/>
  <c r="BA255" i="3" s="1"/>
  <c r="BE254" i="3"/>
  <c r="BD254" i="3"/>
  <c r="BC254" i="3"/>
  <c r="BB254" i="3"/>
  <c r="G254" i="3"/>
  <c r="BA254" i="3"/>
  <c r="BE253" i="3"/>
  <c r="BD253" i="3"/>
  <c r="BC253" i="3"/>
  <c r="BB253" i="3"/>
  <c r="G253" i="3"/>
  <c r="BA253" i="3" s="1"/>
  <c r="BE252" i="3"/>
  <c r="BE258" i="3"/>
  <c r="I26" i="2" s="1"/>
  <c r="BD252" i="3"/>
  <c r="BC252" i="3"/>
  <c r="BC258" i="3"/>
  <c r="G26" i="2" s="1"/>
  <c r="BB252" i="3"/>
  <c r="G252" i="3"/>
  <c r="BA252" i="3"/>
  <c r="BA258" i="3" s="1"/>
  <c r="E26" i="2" s="1"/>
  <c r="B26" i="2"/>
  <c r="A26" i="2"/>
  <c r="BD258" i="3"/>
  <c r="H26" i="2" s="1"/>
  <c r="C258" i="3"/>
  <c r="BE249" i="3"/>
  <c r="BC249" i="3"/>
  <c r="BC250" i="3" s="1"/>
  <c r="G25" i="2" s="1"/>
  <c r="BB249" i="3"/>
  <c r="BB250" i="3" s="1"/>
  <c r="F25" i="2" s="1"/>
  <c r="BA249" i="3"/>
  <c r="BA250" i="3" s="1"/>
  <c r="G249" i="3"/>
  <c r="BD249" i="3" s="1"/>
  <c r="BD250" i="3" s="1"/>
  <c r="H25" i="2" s="1"/>
  <c r="B25" i="2"/>
  <c r="A25" i="2"/>
  <c r="BE250" i="3"/>
  <c r="I25" i="2"/>
  <c r="E25" i="2"/>
  <c r="C250" i="3"/>
  <c r="BE246" i="3"/>
  <c r="BC246" i="3"/>
  <c r="BB246" i="3"/>
  <c r="BB247" i="3"/>
  <c r="F24" i="2" s="1"/>
  <c r="BA246" i="3"/>
  <c r="G246" i="3"/>
  <c r="BD246" i="3"/>
  <c r="BD247" i="3" s="1"/>
  <c r="H24" i="2" s="1"/>
  <c r="B24" i="2"/>
  <c r="A24" i="2"/>
  <c r="BE247" i="3"/>
  <c r="I24" i="2" s="1"/>
  <c r="BC247" i="3"/>
  <c r="G24" i="2"/>
  <c r="BA247" i="3"/>
  <c r="E24" i="2" s="1"/>
  <c r="C247" i="3"/>
  <c r="BE233" i="3"/>
  <c r="BD233" i="3"/>
  <c r="BC233" i="3"/>
  <c r="BA233" i="3"/>
  <c r="G233" i="3"/>
  <c r="BB233" i="3" s="1"/>
  <c r="BE222" i="3"/>
  <c r="BD222" i="3"/>
  <c r="BD244" i="3" s="1"/>
  <c r="H23" i="2" s="1"/>
  <c r="BC222" i="3"/>
  <c r="BA222" i="3"/>
  <c r="BA244" i="3" s="1"/>
  <c r="E23" i="2" s="1"/>
  <c r="G222" i="3"/>
  <c r="B23" i="2"/>
  <c r="A23" i="2"/>
  <c r="BE244" i="3"/>
  <c r="I23" i="2" s="1"/>
  <c r="BC244" i="3"/>
  <c r="G23" i="2"/>
  <c r="C244" i="3"/>
  <c r="BE217" i="3"/>
  <c r="BE220" i="3" s="1"/>
  <c r="I22" i="2" s="1"/>
  <c r="BD217" i="3"/>
  <c r="BD220" i="3" s="1"/>
  <c r="H22" i="2" s="1"/>
  <c r="BC217" i="3"/>
  <c r="BC220" i="3" s="1"/>
  <c r="G22" i="2" s="1"/>
  <c r="BA217" i="3"/>
  <c r="G217" i="3"/>
  <c r="BB217" i="3" s="1"/>
  <c r="BB220" i="3" s="1"/>
  <c r="F22" i="2" s="1"/>
  <c r="B22" i="2"/>
  <c r="A22" i="2"/>
  <c r="BA220" i="3"/>
  <c r="E22" i="2" s="1"/>
  <c r="C220" i="3"/>
  <c r="BE214" i="3"/>
  <c r="BD214" i="3"/>
  <c r="BC214" i="3"/>
  <c r="BA214" i="3"/>
  <c r="G214" i="3"/>
  <c r="BB214" i="3"/>
  <c r="BE209" i="3"/>
  <c r="BD209" i="3"/>
  <c r="BC209" i="3"/>
  <c r="BA209" i="3"/>
  <c r="G209" i="3"/>
  <c r="BB209" i="3" s="1"/>
  <c r="BE203" i="3"/>
  <c r="BD203" i="3"/>
  <c r="BC203" i="3"/>
  <c r="BA203" i="3"/>
  <c r="G203" i="3"/>
  <c r="BB203" i="3" s="1"/>
  <c r="BE198" i="3"/>
  <c r="BD198" i="3"/>
  <c r="BC198" i="3"/>
  <c r="BA198" i="3"/>
  <c r="G198" i="3"/>
  <c r="BB198" i="3" s="1"/>
  <c r="BE195" i="3"/>
  <c r="BD195" i="3"/>
  <c r="BC195" i="3"/>
  <c r="BA195" i="3"/>
  <c r="G195" i="3"/>
  <c r="BB195" i="3"/>
  <c r="BE193" i="3"/>
  <c r="BD193" i="3"/>
  <c r="BC193" i="3"/>
  <c r="BA193" i="3"/>
  <c r="G193" i="3"/>
  <c r="BB193" i="3" s="1"/>
  <c r="BE187" i="3"/>
  <c r="BD187" i="3"/>
  <c r="BC187" i="3"/>
  <c r="BA187" i="3"/>
  <c r="G187" i="3"/>
  <c r="BB187" i="3"/>
  <c r="BE181" i="3"/>
  <c r="BD181" i="3"/>
  <c r="BC181" i="3"/>
  <c r="BA181" i="3"/>
  <c r="G181" i="3"/>
  <c r="BB181" i="3" s="1"/>
  <c r="BE176" i="3"/>
  <c r="BD176" i="3"/>
  <c r="BC176" i="3"/>
  <c r="BA176" i="3"/>
  <c r="G176" i="3"/>
  <c r="BB176" i="3" s="1"/>
  <c r="B21" i="2"/>
  <c r="A21" i="2"/>
  <c r="C215" i="3"/>
  <c r="BE173" i="3"/>
  <c r="BD173" i="3"/>
  <c r="BC173" i="3"/>
  <c r="BA173" i="3"/>
  <c r="G173" i="3"/>
  <c r="BB173" i="3"/>
  <c r="BE168" i="3"/>
  <c r="BD168" i="3"/>
  <c r="BC168" i="3"/>
  <c r="BA168" i="3"/>
  <c r="G168" i="3"/>
  <c r="BB168" i="3" s="1"/>
  <c r="BE163" i="3"/>
  <c r="BD163" i="3"/>
  <c r="BC163" i="3"/>
  <c r="BA163" i="3"/>
  <c r="G163" i="3"/>
  <c r="BB163" i="3"/>
  <c r="BE157" i="3"/>
  <c r="BD157" i="3"/>
  <c r="BC157" i="3"/>
  <c r="BA157" i="3"/>
  <c r="G157" i="3"/>
  <c r="BB157" i="3" s="1"/>
  <c r="BE152" i="3"/>
  <c r="BE174" i="3" s="1"/>
  <c r="I20" i="2" s="1"/>
  <c r="BD152" i="3"/>
  <c r="BC152" i="3"/>
  <c r="BC174" i="3" s="1"/>
  <c r="G20" i="2" s="1"/>
  <c r="BA152" i="3"/>
  <c r="G152" i="3"/>
  <c r="BB152" i="3" s="1"/>
  <c r="BB174" i="3" s="1"/>
  <c r="F20" i="2" s="1"/>
  <c r="B20" i="2"/>
  <c r="A20" i="2"/>
  <c r="BA174" i="3"/>
  <c r="E20" i="2" s="1"/>
  <c r="C174" i="3"/>
  <c r="BE148" i="3"/>
  <c r="BD148" i="3"/>
  <c r="BD150" i="3" s="1"/>
  <c r="H19" i="2" s="1"/>
  <c r="BC148" i="3"/>
  <c r="BA148" i="3"/>
  <c r="BA150" i="3" s="1"/>
  <c r="G148" i="3"/>
  <c r="B19" i="2"/>
  <c r="A19" i="2"/>
  <c r="BE150" i="3"/>
  <c r="I19" i="2"/>
  <c r="BC150" i="3"/>
  <c r="G19" i="2" s="1"/>
  <c r="E19" i="2"/>
  <c r="C150" i="3"/>
  <c r="BE143" i="3"/>
  <c r="BD143" i="3"/>
  <c r="BC143" i="3"/>
  <c r="BA143" i="3"/>
  <c r="G143" i="3"/>
  <c r="BB143" i="3" s="1"/>
  <c r="BB146" i="3" s="1"/>
  <c r="F18" i="2" s="1"/>
  <c r="BE140" i="3"/>
  <c r="BE146" i="3" s="1"/>
  <c r="I18" i="2" s="1"/>
  <c r="BD140" i="3"/>
  <c r="BD146" i="3" s="1"/>
  <c r="H18" i="2" s="1"/>
  <c r="BC140" i="3"/>
  <c r="BC146" i="3" s="1"/>
  <c r="G18" i="2" s="1"/>
  <c r="BA140" i="3"/>
  <c r="G140" i="3"/>
  <c r="BB140" i="3" s="1"/>
  <c r="B18" i="2"/>
  <c r="A18" i="2"/>
  <c r="C146" i="3"/>
  <c r="BE137" i="3"/>
  <c r="BD137" i="3"/>
  <c r="BC137" i="3"/>
  <c r="BA137" i="3"/>
  <c r="G137" i="3"/>
  <c r="BB137" i="3" s="1"/>
  <c r="BE135" i="3"/>
  <c r="BD135" i="3"/>
  <c r="BC135" i="3"/>
  <c r="BA135" i="3"/>
  <c r="G135" i="3"/>
  <c r="BB135" i="3"/>
  <c r="BE133" i="3"/>
  <c r="BD133" i="3"/>
  <c r="BC133" i="3"/>
  <c r="BA133" i="3"/>
  <c r="G133" i="3"/>
  <c r="BB133" i="3" s="1"/>
  <c r="BE131" i="3"/>
  <c r="BD131" i="3"/>
  <c r="BC131" i="3"/>
  <c r="BA131" i="3"/>
  <c r="G131" i="3"/>
  <c r="BB131" i="3"/>
  <c r="BE129" i="3"/>
  <c r="BD129" i="3"/>
  <c r="BC129" i="3"/>
  <c r="BA129" i="3"/>
  <c r="G129" i="3"/>
  <c r="BB129" i="3" s="1"/>
  <c r="BE127" i="3"/>
  <c r="BD127" i="3"/>
  <c r="BD138" i="3" s="1"/>
  <c r="H17" i="2" s="1"/>
  <c r="BC127" i="3"/>
  <c r="BA127" i="3"/>
  <c r="G127" i="3"/>
  <c r="BB127" i="3"/>
  <c r="BE125" i="3"/>
  <c r="BD125" i="3"/>
  <c r="BC125" i="3"/>
  <c r="BA125" i="3"/>
  <c r="BA138" i="3" s="1"/>
  <c r="E17" i="2" s="1"/>
  <c r="G125" i="3"/>
  <c r="BB125" i="3" s="1"/>
  <c r="BE123" i="3"/>
  <c r="BD123" i="3"/>
  <c r="BC123" i="3"/>
  <c r="BC138" i="3" s="1"/>
  <c r="G17" i="2" s="1"/>
  <c r="BA123" i="3"/>
  <c r="G123" i="3"/>
  <c r="BB123" i="3"/>
  <c r="BE121" i="3"/>
  <c r="BE138" i="3" s="1"/>
  <c r="I17" i="2" s="1"/>
  <c r="BD121" i="3"/>
  <c r="BC121" i="3"/>
  <c r="BA121" i="3"/>
  <c r="G121" i="3"/>
  <c r="BB121" i="3" s="1"/>
  <c r="BE119" i="3"/>
  <c r="BD119" i="3"/>
  <c r="BC119" i="3"/>
  <c r="BA119" i="3"/>
  <c r="G119" i="3"/>
  <c r="BB119" i="3" s="1"/>
  <c r="B17" i="2"/>
  <c r="A17" i="2"/>
  <c r="C138" i="3"/>
  <c r="BE116" i="3"/>
  <c r="BE117" i="3" s="1"/>
  <c r="I16" i="2" s="1"/>
  <c r="BD116" i="3"/>
  <c r="BD117" i="3" s="1"/>
  <c r="H16" i="2" s="1"/>
  <c r="BC116" i="3"/>
  <c r="BC117" i="3" s="1"/>
  <c r="G16" i="2" s="1"/>
  <c r="BA116" i="3"/>
  <c r="G116" i="3"/>
  <c r="BB116" i="3" s="1"/>
  <c r="BB117" i="3" s="1"/>
  <c r="F16" i="2" s="1"/>
  <c r="B16" i="2"/>
  <c r="A16" i="2"/>
  <c r="BA117" i="3"/>
  <c r="E16" i="2" s="1"/>
  <c r="C117" i="3"/>
  <c r="BE113" i="3"/>
  <c r="BD113" i="3"/>
  <c r="BC113" i="3"/>
  <c r="BC114" i="3" s="1"/>
  <c r="BA113" i="3"/>
  <c r="G113" i="3"/>
  <c r="BB113" i="3"/>
  <c r="BE108" i="3"/>
  <c r="BE114" i="3" s="1"/>
  <c r="I15" i="2" s="1"/>
  <c r="BD108" i="3"/>
  <c r="BC108" i="3"/>
  <c r="BA108" i="3"/>
  <c r="G108" i="3"/>
  <c r="BB108" i="3" s="1"/>
  <c r="BE97" i="3"/>
  <c r="BD97" i="3"/>
  <c r="BD114" i="3"/>
  <c r="H15" i="2" s="1"/>
  <c r="BC97" i="3"/>
  <c r="BA97" i="3"/>
  <c r="G97" i="3"/>
  <c r="B15" i="2"/>
  <c r="A15" i="2"/>
  <c r="G15" i="2"/>
  <c r="BA114" i="3"/>
  <c r="E15" i="2" s="1"/>
  <c r="C114" i="3"/>
  <c r="BE94" i="3"/>
  <c r="BE95" i="3" s="1"/>
  <c r="I14" i="2" s="1"/>
  <c r="BD94" i="3"/>
  <c r="BD95" i="3" s="1"/>
  <c r="H14" i="2" s="1"/>
  <c r="BC94" i="3"/>
  <c r="BC95" i="3" s="1"/>
  <c r="G14" i="2" s="1"/>
  <c r="BB94" i="3"/>
  <c r="BB95" i="3" s="1"/>
  <c r="F14" i="2" s="1"/>
  <c r="G94" i="3"/>
  <c r="G95" i="3" s="1"/>
  <c r="BA94" i="3"/>
  <c r="BA95" i="3" s="1"/>
  <c r="E14" i="2" s="1"/>
  <c r="B14" i="2"/>
  <c r="A14" i="2"/>
  <c r="C95" i="3"/>
  <c r="BE89" i="3"/>
  <c r="BD89" i="3"/>
  <c r="BC89" i="3"/>
  <c r="BB89" i="3"/>
  <c r="G89" i="3"/>
  <c r="BA89" i="3"/>
  <c r="BE83" i="3"/>
  <c r="BD83" i="3"/>
  <c r="BC83" i="3"/>
  <c r="BB83" i="3"/>
  <c r="G83" i="3"/>
  <c r="BA83" i="3" s="1"/>
  <c r="BE80" i="3"/>
  <c r="BD80" i="3"/>
  <c r="BC80" i="3"/>
  <c r="BB80" i="3"/>
  <c r="G80" i="3"/>
  <c r="BA80" i="3"/>
  <c r="BE77" i="3"/>
  <c r="BD77" i="3"/>
  <c r="BC77" i="3"/>
  <c r="BB77" i="3"/>
  <c r="G77" i="3"/>
  <c r="BA77" i="3" s="1"/>
  <c r="BE75" i="3"/>
  <c r="BD75" i="3"/>
  <c r="BC75" i="3"/>
  <c r="BB75" i="3"/>
  <c r="G75" i="3"/>
  <c r="BA75" i="3"/>
  <c r="BE73" i="3"/>
  <c r="BD73" i="3"/>
  <c r="BC73" i="3"/>
  <c r="BB73" i="3"/>
  <c r="G73" i="3"/>
  <c r="BA73" i="3" s="1"/>
  <c r="BE71" i="3"/>
  <c r="BD71" i="3"/>
  <c r="BC71" i="3"/>
  <c r="BB71" i="3"/>
  <c r="G71" i="3"/>
  <c r="BA71" i="3"/>
  <c r="BE68" i="3"/>
  <c r="BE92" i="3" s="1"/>
  <c r="I13" i="2" s="1"/>
  <c r="BD68" i="3"/>
  <c r="BC68" i="3"/>
  <c r="BB68" i="3"/>
  <c r="BB92" i="3" s="1"/>
  <c r="F13" i="2" s="1"/>
  <c r="G68" i="3"/>
  <c r="BA68" i="3" s="1"/>
  <c r="B13" i="2"/>
  <c r="A13" i="2"/>
  <c r="C92" i="3"/>
  <c r="BE64" i="3"/>
  <c r="BD64" i="3"/>
  <c r="BD66" i="3"/>
  <c r="H12" i="2"/>
  <c r="BC64" i="3"/>
  <c r="BB64" i="3"/>
  <c r="BB66" i="3"/>
  <c r="F12" i="2"/>
  <c r="G64" i="3"/>
  <c r="BA64" i="3"/>
  <c r="BA66" i="3"/>
  <c r="E12" i="2"/>
  <c r="B12" i="2"/>
  <c r="A12" i="2"/>
  <c r="BE66" i="3"/>
  <c r="I12" i="2"/>
  <c r="BC66" i="3"/>
  <c r="G12" i="2" s="1"/>
  <c r="C66" i="3"/>
  <c r="BE61" i="3"/>
  <c r="BD61" i="3"/>
  <c r="BC61" i="3"/>
  <c r="BB61" i="3"/>
  <c r="G61" i="3"/>
  <c r="BA61" i="3" s="1"/>
  <c r="BE60" i="3"/>
  <c r="BD60" i="3"/>
  <c r="BC60" i="3"/>
  <c r="BB60" i="3"/>
  <c r="G60" i="3"/>
  <c r="BA60" i="3"/>
  <c r="BE58" i="3"/>
  <c r="BE62" i="3" s="1"/>
  <c r="I11" i="2" s="1"/>
  <c r="BD58" i="3"/>
  <c r="BC58" i="3"/>
  <c r="BC62" i="3" s="1"/>
  <c r="G11" i="2" s="1"/>
  <c r="BB58" i="3"/>
  <c r="BB62" i="3" s="1"/>
  <c r="F11" i="2" s="1"/>
  <c r="G58" i="3"/>
  <c r="B11" i="2"/>
  <c r="A11" i="2"/>
  <c r="C62" i="3"/>
  <c r="BE54" i="3"/>
  <c r="BD54" i="3"/>
  <c r="BD56" i="3"/>
  <c r="H10" i="2"/>
  <c r="BC54" i="3"/>
  <c r="BB54" i="3"/>
  <c r="BB56" i="3"/>
  <c r="F10" i="2"/>
  <c r="G54" i="3"/>
  <c r="BA54" i="3"/>
  <c r="BA56" i="3"/>
  <c r="E10" i="2"/>
  <c r="B10" i="2"/>
  <c r="A10" i="2"/>
  <c r="BE56" i="3"/>
  <c r="I10" i="2"/>
  <c r="BC56" i="3"/>
  <c r="G10" i="2" s="1"/>
  <c r="C56" i="3"/>
  <c r="BE48" i="3"/>
  <c r="BD48" i="3"/>
  <c r="BC48" i="3"/>
  <c r="BB48" i="3"/>
  <c r="G48" i="3"/>
  <c r="BA48" i="3" s="1"/>
  <c r="BE42" i="3"/>
  <c r="BD42" i="3"/>
  <c r="BC42" i="3"/>
  <c r="BB42" i="3"/>
  <c r="G42" i="3"/>
  <c r="BA42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/>
  <c r="BE30" i="3"/>
  <c r="BD30" i="3"/>
  <c r="BC30" i="3"/>
  <c r="BB30" i="3"/>
  <c r="G30" i="3"/>
  <c r="BA30" i="3" s="1"/>
  <c r="B9" i="2"/>
  <c r="A9" i="2"/>
  <c r="C52" i="3"/>
  <c r="BE26" i="3"/>
  <c r="BD26" i="3"/>
  <c r="BC26" i="3"/>
  <c r="BB26" i="3"/>
  <c r="G26" i="3"/>
  <c r="BA26" i="3"/>
  <c r="BE24" i="3"/>
  <c r="BD24" i="3"/>
  <c r="BC24" i="3"/>
  <c r="BB24" i="3"/>
  <c r="G24" i="3"/>
  <c r="BA24" i="3"/>
  <c r="BE22" i="3"/>
  <c r="BD22" i="3"/>
  <c r="BC22" i="3"/>
  <c r="BB22" i="3"/>
  <c r="BB28" i="3" s="1"/>
  <c r="F8" i="2" s="1"/>
  <c r="G22" i="3"/>
  <c r="BA22" i="3"/>
  <c r="BE20" i="3"/>
  <c r="BE28" i="3" s="1"/>
  <c r="I8" i="2" s="1"/>
  <c r="BD20" i="3"/>
  <c r="BD28" i="3" s="1"/>
  <c r="H8" i="2" s="1"/>
  <c r="BC20" i="3"/>
  <c r="BB20" i="3"/>
  <c r="G20" i="3"/>
  <c r="G28" i="3" s="1"/>
  <c r="BA20" i="3"/>
  <c r="BE17" i="3"/>
  <c r="BD17" i="3"/>
  <c r="BC17" i="3"/>
  <c r="BB17" i="3"/>
  <c r="G17" i="3"/>
  <c r="BA17" i="3" s="1"/>
  <c r="B8" i="2"/>
  <c r="A8" i="2"/>
  <c r="BC28" i="3"/>
  <c r="G8" i="2" s="1"/>
  <c r="C28" i="3"/>
  <c r="BE13" i="3"/>
  <c r="BD13" i="3"/>
  <c r="BC13" i="3"/>
  <c r="BB13" i="3"/>
  <c r="G13" i="3"/>
  <c r="BA13" i="3"/>
  <c r="BE11" i="3"/>
  <c r="BE15" i="3" s="1"/>
  <c r="BD11" i="3"/>
  <c r="BC11" i="3"/>
  <c r="BB11" i="3"/>
  <c r="BB15" i="3" s="1"/>
  <c r="F7" i="2" s="1"/>
  <c r="G11" i="3"/>
  <c r="BE8" i="3"/>
  <c r="BD8" i="3"/>
  <c r="BD15" i="3"/>
  <c r="H7" i="2" s="1"/>
  <c r="BC8" i="3"/>
  <c r="BB8" i="3"/>
  <c r="G8" i="3"/>
  <c r="BA8" i="3"/>
  <c r="B7" i="2"/>
  <c r="A7" i="2"/>
  <c r="I7" i="2"/>
  <c r="BC15" i="3"/>
  <c r="G7" i="2" s="1"/>
  <c r="C15" i="3"/>
  <c r="E4" i="3"/>
  <c r="C4" i="3"/>
  <c r="F3" i="3"/>
  <c r="C3" i="3"/>
  <c r="C2" i="2"/>
  <c r="C1" i="2"/>
  <c r="C33" i="1"/>
  <c r="F33" i="1"/>
  <c r="C31" i="1"/>
  <c r="C9" i="1"/>
  <c r="G7" i="1"/>
  <c r="D2" i="1"/>
  <c r="C2" i="1"/>
  <c r="BA28" i="3"/>
  <c r="E8" i="2" s="1"/>
  <c r="G56" i="3"/>
  <c r="G66" i="3"/>
  <c r="G92" i="3"/>
  <c r="G117" i="3"/>
  <c r="G146" i="3"/>
  <c r="G174" i="3"/>
  <c r="G220" i="3"/>
  <c r="G247" i="3"/>
  <c r="BA215" i="3" l="1"/>
  <c r="E21" i="2" s="1"/>
  <c r="BD215" i="3"/>
  <c r="H21" i="2" s="1"/>
  <c r="BE215" i="3"/>
  <c r="I21" i="2" s="1"/>
  <c r="BB215" i="3"/>
  <c r="F21" i="2" s="1"/>
  <c r="BE52" i="3"/>
  <c r="I9" i="2" s="1"/>
  <c r="BB52" i="3"/>
  <c r="F9" i="2" s="1"/>
  <c r="BC52" i="3"/>
  <c r="G9" i="2" s="1"/>
  <c r="BB148" i="3"/>
  <c r="BB150" i="3" s="1"/>
  <c r="F19" i="2" s="1"/>
  <c r="G150" i="3"/>
  <c r="BA52" i="3"/>
  <c r="E9" i="2" s="1"/>
  <c r="BA58" i="3"/>
  <c r="BA62" i="3" s="1"/>
  <c r="E11" i="2" s="1"/>
  <c r="G62" i="3"/>
  <c r="BC92" i="3"/>
  <c r="G13" i="2" s="1"/>
  <c r="BD92" i="3"/>
  <c r="H13" i="2" s="1"/>
  <c r="BB97" i="3"/>
  <c r="BB114" i="3" s="1"/>
  <c r="F15" i="2" s="1"/>
  <c r="G114" i="3"/>
  <c r="G215" i="3"/>
  <c r="G52" i="3"/>
  <c r="BD52" i="3"/>
  <c r="H9" i="2" s="1"/>
  <c r="BD62" i="3"/>
  <c r="H11" i="2" s="1"/>
  <c r="BA92" i="3"/>
  <c r="E13" i="2" s="1"/>
  <c r="BB138" i="3"/>
  <c r="F17" i="2" s="1"/>
  <c r="BD174" i="3"/>
  <c r="H20" i="2" s="1"/>
  <c r="BC215" i="3"/>
  <c r="G21" i="2" s="1"/>
  <c r="G258" i="3"/>
  <c r="BB258" i="3"/>
  <c r="F26" i="2" s="1"/>
  <c r="G138" i="3"/>
  <c r="G250" i="3"/>
  <c r="BA11" i="3"/>
  <c r="BA15" i="3" s="1"/>
  <c r="E7" i="2" s="1"/>
  <c r="G15" i="3"/>
  <c r="BA146" i="3"/>
  <c r="E18" i="2" s="1"/>
  <c r="BB222" i="3"/>
  <c r="BB244" i="3" s="1"/>
  <c r="F23" i="2" s="1"/>
  <c r="G244" i="3"/>
  <c r="I27" i="2" l="1"/>
  <c r="C21" i="1" s="1"/>
  <c r="H27" i="2"/>
  <c r="C17" i="1" s="1"/>
  <c r="F27" i="2"/>
  <c r="C16" i="1" s="1"/>
  <c r="G27" i="2"/>
  <c r="C18" i="1" s="1"/>
  <c r="E27" i="2"/>
  <c r="G33" i="2" l="1"/>
  <c r="I33" i="2" s="1"/>
  <c r="G16" i="1" s="1"/>
  <c r="G36" i="2"/>
  <c r="I36" i="2" s="1"/>
  <c r="G19" i="1" s="1"/>
  <c r="C15" i="1"/>
  <c r="C19" i="1" s="1"/>
  <c r="C22" i="1" s="1"/>
  <c r="G32" i="2"/>
  <c r="I32" i="2" s="1"/>
  <c r="G37" i="2"/>
  <c r="I37" i="2" s="1"/>
  <c r="G20" i="1" s="1"/>
  <c r="G38" i="2"/>
  <c r="I38" i="2" s="1"/>
  <c r="G21" i="1" s="1"/>
  <c r="G35" i="2"/>
  <c r="I35" i="2" s="1"/>
  <c r="G18" i="1" s="1"/>
  <c r="G34" i="2"/>
  <c r="I34" i="2" s="1"/>
  <c r="G17" i="1" s="1"/>
  <c r="G39" i="2"/>
  <c r="I39" i="2" s="1"/>
  <c r="H40" i="2" l="1"/>
  <c r="G23" i="1" s="1"/>
  <c r="C23" i="1" s="1"/>
  <c r="F30" i="1" s="1"/>
  <c r="F31" i="1" s="1"/>
  <c r="F34" i="1" s="1"/>
  <c r="G15" i="1"/>
  <c r="G22" i="1" l="1"/>
</calcChain>
</file>

<file path=xl/sharedStrings.xml><?xml version="1.0" encoding="utf-8"?>
<sst xmlns="http://schemas.openxmlformats.org/spreadsheetml/2006/main" count="686" uniqueCount="390">
  <si>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</si>
  <si>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</si>
  <si>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</si>
  <si>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</si>
  <si>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</si>
  <si>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</si>
  <si>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</si>
  <si>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</si>
  <si>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</si>
  <si>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</si>
  <si>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</si>
  <si>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</si>
  <si>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</si>
  <si>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</si>
  <si>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</si>
  <si>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</si>
  <si>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</si>
  <si>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</si>
  <si>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</si>
  <si>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</si>
  <si>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</si>
  <si>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</si>
  <si>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</si>
  <si>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</si>
  <si>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</si>
  <si>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</si>
  <si>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</si>
  <si>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</si>
  <si>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</si>
  <si>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</si>
  <si>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</si>
  <si>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</si>
  <si>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</si>
  <si>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</si>
  <si>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</si>
  <si>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</si>
  <si>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</si>
  <si>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</si>
  <si>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</si>
  <si>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</si>
  <si>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</si>
  <si>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</si>
  <si>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</si>
  <si>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</si>
  <si>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</si>
  <si>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</si>
  <si>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</si>
  <si>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</si>
  <si>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</si>
  <si>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</si>
  <si>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</si>
  <si>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</si>
  <si>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</si>
  <si>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</si>
  <si>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</si>
  <si>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</si>
  <si>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</si>
  <si>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</si>
  <si>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</si>
  <si>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</si>
  <si>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</si>
  <si>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</si>
  <si>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</si>
  <si>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</si>
  <si>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</si>
  <si>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</si>
  <si>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</si>
  <si>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</si>
  <si>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</si>
  <si>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</si>
  <si>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</si>
  <si>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</si>
  <si>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</si>
  <si>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</si>
  <si>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</si>
  <si>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</si>
  <si>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</si>
  <si>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ZO16/03</t>
  </si>
  <si>
    <t>Oprava sociálního zařízení ZŠ Slovan</t>
  </si>
  <si>
    <t>01</t>
  </si>
  <si>
    <t>Základní škola</t>
  </si>
  <si>
    <t>02</t>
  </si>
  <si>
    <t>WC č.2</t>
  </si>
  <si>
    <t>31</t>
  </si>
  <si>
    <t>Zdi podpěrné a volné</t>
  </si>
  <si>
    <t>311271177R00</t>
  </si>
  <si>
    <t xml:space="preserve">Zdivo z tvárnic pórobetonových hladkých tl. 30 cm </t>
  </si>
  <si>
    <t>m2</t>
  </si>
  <si>
    <t>108-109:1,1*2,05</t>
  </si>
  <si>
    <t>107:0,675*1,05*2</t>
  </si>
  <si>
    <t>317941121RT2</t>
  </si>
  <si>
    <t>Osazení ocelových válcovaných nosníků do č.12 včetně dodávky profilu I č.10</t>
  </si>
  <si>
    <t>t</t>
  </si>
  <si>
    <t>nadokenní překlad:2*8,34/1000</t>
  </si>
  <si>
    <t>346244381R00</t>
  </si>
  <si>
    <t xml:space="preserve">Plentování ocelových nosníků výšky do 20 cm </t>
  </si>
  <si>
    <t>nadokenní překlad:2*0,3</t>
  </si>
  <si>
    <t>34</t>
  </si>
  <si>
    <t>Stěny a příčky</t>
  </si>
  <si>
    <t>342255024R00</t>
  </si>
  <si>
    <t xml:space="preserve">Příčky z desek pórobetonových tl. 10 cm </t>
  </si>
  <si>
    <t>101-105:1,6*3,1</t>
  </si>
  <si>
    <t>103-105,104-105:1,7*(3,1-0,6)</t>
  </si>
  <si>
    <t>342255028R00</t>
  </si>
  <si>
    <t xml:space="preserve">Příčky z desek pórobetonových tl. 15 cm </t>
  </si>
  <si>
    <t>103,104:1,7*1,25</t>
  </si>
  <si>
    <t>342267111RT3</t>
  </si>
  <si>
    <t>Obklad trámů sádrokartonem dvoustranný do 0,5/0,5m desky standard impreg. tl. 12,5 mm</t>
  </si>
  <si>
    <t>m</t>
  </si>
  <si>
    <t>obklad VZT 500/400mm, 300/400mm:4,265+1,735+2,93+2,93+3,1+3,6</t>
  </si>
  <si>
    <t>342267112RT3</t>
  </si>
  <si>
    <t>Obklad trámů sádrokartonem třístranný do 0,5/0,5 m desky standard impreg. tl. 12,5 mm</t>
  </si>
  <si>
    <t>obklad VZT 300/400mm:2,275</t>
  </si>
  <si>
    <t>342948111R00</t>
  </si>
  <si>
    <t xml:space="preserve">Ukotvení příček k cihel.konstr. kotvami na hmožd. </t>
  </si>
  <si>
    <t>příčky a stěny:3,1+2+2+1</t>
  </si>
  <si>
    <t>61</t>
  </si>
  <si>
    <t>Upravy povrchů vnitřní</t>
  </si>
  <si>
    <t>610991111R00</t>
  </si>
  <si>
    <t xml:space="preserve">Zakrývání výplní vnitřních otvorů </t>
  </si>
  <si>
    <t>okna:1,7*0,6*2+(1,63+1,7+1,1+0,675)*1</t>
  </si>
  <si>
    <t>dveře:0,8*2*6</t>
  </si>
  <si>
    <t>Al příčky s dveřmi:(1,7+1,25+1,1+6,1)*2*2</t>
  </si>
  <si>
    <t>612409991R00</t>
  </si>
  <si>
    <t xml:space="preserve">Začištění omítek kolem oken,dveří apod. </t>
  </si>
  <si>
    <t>kolem dveří 800/1970:(0,9+2,05*2)*2</t>
  </si>
  <si>
    <t>612451121R00</t>
  </si>
  <si>
    <t xml:space="preserve">Omítka vnitřní zdiva, cementová (MC), hladká </t>
  </si>
  <si>
    <t>pod obklady:</t>
  </si>
  <si>
    <t>101:(4,265+1,63)*2*2,1-(0,8*2*2)</t>
  </si>
  <si>
    <t>102,103,104:(4,265+1,7)*2*2,1-0,8*2</t>
  </si>
  <si>
    <t>105:(1,735+3,43)*2*2,1-(0,8*2*2)</t>
  </si>
  <si>
    <t>106,107,108,109:(6,1+2,275)*2*2,1+1,1*2*2-0,8*2</t>
  </si>
  <si>
    <t>612473182R00</t>
  </si>
  <si>
    <t>nad obklady:</t>
  </si>
  <si>
    <t>101:(4,265*2+1,63)*1+(1,63+0,95)*0,15</t>
  </si>
  <si>
    <t>102,103,104:(4,265*2+1,7)*1-1,7*0,6+1,7*0,15</t>
  </si>
  <si>
    <t>105:(1,735+3,43)*2*1-1,7*0,6</t>
  </si>
  <si>
    <t>106,107,108,109:(6,1+2,275)*2*1-(1,1+0,675)*1+(1,1+0,675+1)*0,15</t>
  </si>
  <si>
    <t>612473186R00</t>
  </si>
  <si>
    <t xml:space="preserve">Příplatek za zabudované rohovníky </t>
  </si>
  <si>
    <t>okna:(1,63+1,7+1,1+0,675+1+1+1,7+1)*2</t>
  </si>
  <si>
    <t>dveře:(0,8+2*2)*2*4</t>
  </si>
  <si>
    <t>rohy:2*2+1,1*2+1+0,675+0,6+3,05</t>
  </si>
  <si>
    <t>63</t>
  </si>
  <si>
    <t>Podlahy a podlahové konstrukce</t>
  </si>
  <si>
    <t>631313611R00</t>
  </si>
  <si>
    <t xml:space="preserve">Mazanina betonová tl. 8 - 12 cm C 16/20 </t>
  </si>
  <si>
    <t>m3</t>
  </si>
  <si>
    <t>tl. 85mm:(4,265*1,63+4,265*1,7+6,1*1,1+6,1*1,075-0,6*0,4+3,415*1,735)*0,085</t>
  </si>
  <si>
    <t>64</t>
  </si>
  <si>
    <t>Výplně otvorů</t>
  </si>
  <si>
    <t>642944121R00</t>
  </si>
  <si>
    <t xml:space="preserve">Osazení ocelových zárubní dodatečně do 2,5 m2 </t>
  </si>
  <si>
    <t>kus</t>
  </si>
  <si>
    <t>800/1970mm:4</t>
  </si>
  <si>
    <t>553310732</t>
  </si>
  <si>
    <t>Zárubeň ocelová  "U" 100, 800x1970 L, P</t>
  </si>
  <si>
    <t>553310812</t>
  </si>
  <si>
    <t>Zárubeň ocelová  "U" 250, 800x1970 L, P</t>
  </si>
  <si>
    <t>94</t>
  </si>
  <si>
    <t>Lešení a stavební výtahy</t>
  </si>
  <si>
    <t>941955002R00</t>
  </si>
  <si>
    <t xml:space="preserve">Lešení lehké pomocné, výška podlahy do 1,9 m </t>
  </si>
  <si>
    <t>6,1*5,65</t>
  </si>
  <si>
    <t>96</t>
  </si>
  <si>
    <t>Bourání konstrukcí</t>
  </si>
  <si>
    <t>962031132R00</t>
  </si>
  <si>
    <t xml:space="preserve">Bourání příček cihelných tl. 10 cm </t>
  </si>
  <si>
    <t>stávající příčky tl. 100mm:3,285*2,05+(1,7+1,35+1,075*3+6,1)*2,2</t>
  </si>
  <si>
    <t>odpočet otvorů:-(0,6*2*6)</t>
  </si>
  <si>
    <t>962081131R00</t>
  </si>
  <si>
    <t xml:space="preserve">Bourání příček ze skleněných tvárnic tl. 10 cm </t>
  </si>
  <si>
    <t>prosvětlovací okno:3,285*1</t>
  </si>
  <si>
    <t>965042131R00</t>
  </si>
  <si>
    <t xml:space="preserve">Bourání mazanin betonových  tl. 10 cm, pl. 4 m2 </t>
  </si>
  <si>
    <t>stávající mazanina:(4,265*1,63+4,265*1,7+6,1*1,1+6,1*1,075-0,6*0,4+3,415*1,735)*0,085</t>
  </si>
  <si>
    <t>965081713R00</t>
  </si>
  <si>
    <t xml:space="preserve">Bourání dlaždic keramických tl. 1 cm, nad 1 m2 </t>
  </si>
  <si>
    <t>stávající dlažba:4,265*1,63+4,265*1,7+6,1*1,1+6,1*1,075-0,6*0,4+3,415*1,735</t>
  </si>
  <si>
    <t>968061125R00</t>
  </si>
  <si>
    <t xml:space="preserve">Vyvěšení dřevěných dveřních křídel pl. do 2 m2 </t>
  </si>
  <si>
    <t>600/1970mm:6</t>
  </si>
  <si>
    <t>968072455R00</t>
  </si>
  <si>
    <t xml:space="preserve">Vybourání kovových dveřních zárubní pl. do 2 m2 </t>
  </si>
  <si>
    <t>600/1970mm:0,6*2*6</t>
  </si>
  <si>
    <t>800/1970mm:0,8*2*4</t>
  </si>
  <si>
    <t>978013191R00</t>
  </si>
  <si>
    <t xml:space="preserve">Otlučení omítek vnitřních stěn v rozsahu do 100 % </t>
  </si>
  <si>
    <t>stávající nad obklady:</t>
  </si>
  <si>
    <t>101:4,265*2*1,05+(1,63+1)*0,15</t>
  </si>
  <si>
    <t>102,103,104:(4,265*2)*1,05+1,7*0,15</t>
  </si>
  <si>
    <t>105:(1,735*2+3,43)*1,05</t>
  </si>
  <si>
    <t>106,107,108,109:(6,1*2+2,275)*1,05+(1,1+0,675+1)*0,15</t>
  </si>
  <si>
    <t>978059531R00</t>
  </si>
  <si>
    <t>obklad stěn v. 2m:(4,265*4+0,13*2+1,63+1,7+1,1+0,675+6,1*2+2,275+1,735*2+3,415)*2</t>
  </si>
  <si>
    <t>odpočet otvorů:-(0,8*6)*2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</si>
  <si>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</si>
  <si>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</si>
  <si>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</si>
  <si>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</si>
  <si>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</si>
  <si>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</si>
  <si>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711212002RT3</t>
  </si>
  <si>
    <t>Hydroizolační povlak - nátěr nebo stěrka pružná hydroizolace tl. 2mm</t>
  </si>
  <si>
    <t>vodorovně:</t>
  </si>
  <si>
    <t>101:4,265*1,63+0,8*0,25+0,8*0,1</t>
  </si>
  <si>
    <t>102,103,104:4,115*1,7</t>
  </si>
  <si>
    <t>105:3,43*1,735+0,8*0,25+0,8*0,1</t>
  </si>
  <si>
    <t>106,107,108,109:6,1*2,345-(1,1*0,6+1,1*0,3)</t>
  </si>
  <si>
    <t>svisle v.150mm nad podlahu:</t>
  </si>
  <si>
    <t>101:(4,265+1,63)*2*0,2</t>
  </si>
  <si>
    <t>102,103,104:(4,115+1,7)*2*0,2</t>
  </si>
  <si>
    <t>105:(3,43+1,735)*2*0,2</t>
  </si>
  <si>
    <t>106,107,108,109:(6,1+2,345)*2*0,2</t>
  </si>
  <si>
    <t>711212601RT2</t>
  </si>
  <si>
    <t>Těsnicí pás do spoje podlaha - stěna š. 100 mm</t>
  </si>
  <si>
    <t>101:(4,265+1,63)*2</t>
  </si>
  <si>
    <t>102,103,104:(4,115+1,7)*2</t>
  </si>
  <si>
    <t>105:(3,43+1,735)*2</t>
  </si>
  <si>
    <t>106,107,108,109:(6,1+2,345)*2</t>
  </si>
  <si>
    <t>998711202R00</t>
  </si>
  <si>
    <t xml:space="preserve">Přesun hmot pro izolace proti vodě, výšky do 12 m </t>
  </si>
  <si>
    <t>720</t>
  </si>
  <si>
    <t>Zdravotechnická instalace</t>
  </si>
  <si>
    <t>R720-01</t>
  </si>
  <si>
    <t xml:space="preserve">ZTI dle samostatného rozpočtu </t>
  </si>
  <si>
    <t>kpl</t>
  </si>
  <si>
    <t>766</t>
  </si>
  <si>
    <t>Konstrukce truhlářské</t>
  </si>
  <si>
    <t>766421811R00</t>
  </si>
  <si>
    <t xml:space="preserve">Demontáž obložení podhledů panely do 1,5 m2 </t>
  </si>
  <si>
    <t>demontáž obložení VZT:6,1*0,9</t>
  </si>
  <si>
    <t>766421822R00</t>
  </si>
  <si>
    <t xml:space="preserve">Demontáž podkladových roštů obložení podhledů </t>
  </si>
  <si>
    <t>766661112R00</t>
  </si>
  <si>
    <t xml:space="preserve">Montáž dveří do zárubně,otevíravých 1kř.do 0,8 m </t>
  </si>
  <si>
    <t>766669111R00</t>
  </si>
  <si>
    <t xml:space="preserve">Dokování závěsů na universální zárubeň, 1křídlové </t>
  </si>
  <si>
    <t>766670021R00</t>
  </si>
  <si>
    <t xml:space="preserve">Montáž kliky a štítku </t>
  </si>
  <si>
    <t>766695213R00</t>
  </si>
  <si>
    <t xml:space="preserve">Montáž prahů dveří jednokřídlových š. nad 10 cm </t>
  </si>
  <si>
    <t>101,105:2</t>
  </si>
  <si>
    <t>54914582</t>
  </si>
  <si>
    <t>Kliky se štítem mezip  804/90 se zaj. Cr</t>
  </si>
  <si>
    <t>61165003</t>
  </si>
  <si>
    <t>Dveře vnitřní laminované plné 1kř. 80x197 cm CPL</t>
  </si>
  <si>
    <t>61187161</t>
  </si>
  <si>
    <t>Prah dubový délka 80 cm šířka 15 cm tl. 2 cm</t>
  </si>
  <si>
    <t>998766202R00</t>
  </si>
  <si>
    <t xml:space="preserve">Přesun hmot pro truhlářské konstr., výšky do 12 m </t>
  </si>
  <si>
    <t>767</t>
  </si>
  <si>
    <t>Konstrukce zámečnické</t>
  </si>
  <si>
    <t>R767-01</t>
  </si>
  <si>
    <t>Dvoukabina WC z kompaktních desek tl.13mm, v.2m konstrukce eloxovaný hliník, dveře 700/1970mm  D+M</t>
  </si>
  <si>
    <t>kabina 1100/835mm+1100/835mm:</t>
  </si>
  <si>
    <t>m.č.103,104:1</t>
  </si>
  <si>
    <t>R767-02</t>
  </si>
  <si>
    <t>Trojkabina WC z kompaktních desek tl.13mm, v.2m konstrukce eloxovaný hliník, dveře 700/1970mm  D+M</t>
  </si>
  <si>
    <t>kabina 1700/1100mm, 1750/1100mm, 1750/1100mm:</t>
  </si>
  <si>
    <t>m.č.107,108,109:1</t>
  </si>
  <si>
    <t>769</t>
  </si>
  <si>
    <t>Otvorové prvky z plastu</t>
  </si>
  <si>
    <t>R769-01</t>
  </si>
  <si>
    <t>105:1</t>
  </si>
  <si>
    <t>771</t>
  </si>
  <si>
    <t>Podlahy z dlaždic a obklady</t>
  </si>
  <si>
    <t>771575107R00</t>
  </si>
  <si>
    <t xml:space="preserve">Montáž podlah keram.,režné hladké, tmel, 20x20 cm </t>
  </si>
  <si>
    <t>771578011R00</t>
  </si>
  <si>
    <t xml:space="preserve">Spára podlaha - stěna, silikonem </t>
  </si>
  <si>
    <t>spoj podlaha stěna a dilatace 3x3m:</t>
  </si>
  <si>
    <t>101:(4,265+1,63)*2+1,63</t>
  </si>
  <si>
    <t>102,103,104:(4,115+1,7)*2+1,7</t>
  </si>
  <si>
    <t>105:(3,43+1,735)*2+1,735</t>
  </si>
  <si>
    <t>106,107,108,109:(6,1+2,345+1,1)*2+2,275</t>
  </si>
  <si>
    <t>771579795R00</t>
  </si>
  <si>
    <t xml:space="preserve">Příplatek za spárování vodotěsnou hmotou - plošně </t>
  </si>
  <si>
    <t>597642020</t>
  </si>
  <si>
    <t>101:(4,265*1,63+0,8*0,25+0,8*0,1)*1,1</t>
  </si>
  <si>
    <t>102,103,104:4,115*1,7*1,1</t>
  </si>
  <si>
    <t>105:(3,43*1,735+0,8*0,25+0,8*0,1)*1,1</t>
  </si>
  <si>
    <t>106,107,108,109:(6,1*2,345-(1,1*0,6+1,1*0,3))*1,1</t>
  </si>
  <si>
    <t>998771202R00</t>
  </si>
  <si>
    <t xml:space="preserve">Přesun hmot pro podlahy z dlaždic, výšky do 12 m </t>
  </si>
  <si>
    <t>781</t>
  </si>
  <si>
    <t>Obklady keramické</t>
  </si>
  <si>
    <t>781111121R00</t>
  </si>
  <si>
    <t xml:space="preserve">Montáž lišt rohových, vanových a dilatačních </t>
  </si>
  <si>
    <t>101:(4,265+1,63)*2+2</t>
  </si>
  <si>
    <t>102,103,104:(4,265+1,7)*2+1,7</t>
  </si>
  <si>
    <t>105:(1,735+3,43)*2</t>
  </si>
  <si>
    <t>106,107,108,109:(6,1+2,275)*2+1,1*2+2+0,675</t>
  </si>
  <si>
    <t>781415016R00</t>
  </si>
  <si>
    <t xml:space="preserve">Montáž obkladů stěn, porovin.,tmel, nad 20x25 cm </t>
  </si>
  <si>
    <t>stěny do v.2,1m:</t>
  </si>
  <si>
    <t>781419706R00</t>
  </si>
  <si>
    <t xml:space="preserve">Příplatek za spárovací vodotěsnou hmotu - plošně </t>
  </si>
  <si>
    <t>781675112R00</t>
  </si>
  <si>
    <t xml:space="preserve">Montáž obkladů parapetů keramic. na tmel, 15x15 cm </t>
  </si>
  <si>
    <t>parapety oken:1,63+1,7+1,1+0,675</t>
  </si>
  <si>
    <t>781675116R00</t>
  </si>
  <si>
    <t xml:space="preserve">Montáž obkladů parapetů keramic. na tmel, 30x30 cm </t>
  </si>
  <si>
    <t>m.č.107:0,675*2</t>
  </si>
  <si>
    <t>m.č.108-109:1,1</t>
  </si>
  <si>
    <t>59760102.A</t>
  </si>
  <si>
    <t>Lišta rohová plastová na obklad ukončovací 8 mm</t>
  </si>
  <si>
    <t>101:((4,265+1,63)*2+2)*1,1</t>
  </si>
  <si>
    <t>102,103,104:((4,265+1,7)*2+1,7)*1,1</t>
  </si>
  <si>
    <t>105:(1,735+3,43)*2*1,1</t>
  </si>
  <si>
    <t>106,107,108,109:((6,1+2,275)*2+1,1*2+2+0,675)*1,1</t>
  </si>
  <si>
    <t>597813731</t>
  </si>
  <si>
    <t>Obkládačka 20x40 světle béžová lesk</t>
  </si>
  <si>
    <t>101:((4,265+1,63)*2*2,1-(0,8*2*2))*1,1</t>
  </si>
  <si>
    <t>102,103,104:((4,265+1,7)*2*2,1-0,8*2)*1,1</t>
  </si>
  <si>
    <t>105:((1,735+3,43)*2*2,1-(0,8*2*2))*1,1</t>
  </si>
  <si>
    <t>106,107,108,109:((6,1+2,275)*2*2,1+1,1*2*2-0,8*2)*1,1</t>
  </si>
  <si>
    <t>597813751</t>
  </si>
  <si>
    <t>parapety oken:(1,63+1,7+1,1+0,675)*0,15*1,1</t>
  </si>
  <si>
    <t>m.č.107:0,675*2*0,3*1,1</t>
  </si>
  <si>
    <t>m.č.108-109:1,1*0,3*1,1</t>
  </si>
  <si>
    <t>998781202R00</t>
  </si>
  <si>
    <t xml:space="preserve">Přesun hmot pro obklady keramické, výšky do 12 m </t>
  </si>
  <si>
    <t>783</t>
  </si>
  <si>
    <t>Nátěry</t>
  </si>
  <si>
    <t>783225100R00</t>
  </si>
  <si>
    <t xml:space="preserve">Nátěr syntetický kovových konstrukcí 2x + 1x email </t>
  </si>
  <si>
    <t>zárubeň 800/1970mm tl. 100mm:4,8*0,2*2</t>
  </si>
  <si>
    <t>zárubeň 800/1970mm tl. 250mm:4,8*0,35*2</t>
  </si>
  <si>
    <t>784</t>
  </si>
  <si>
    <t>Malby</t>
  </si>
  <si>
    <t>784191101R00</t>
  </si>
  <si>
    <t xml:space="preserve">Penetrace podkladu univerzální 1x </t>
  </si>
  <si>
    <t>stropy:</t>
  </si>
  <si>
    <t>101:4,265*1,63</t>
  </si>
  <si>
    <t>105:3,43*1,735</t>
  </si>
  <si>
    <t>106,107,108,109:6,1*2,345</t>
  </si>
  <si>
    <t>stěny:</t>
  </si>
  <si>
    <t>101:(4,265+1,63)*2*1</t>
  </si>
  <si>
    <t>102,103,104:(4,265+1,7)*2*1</t>
  </si>
  <si>
    <t>105:(1,735+3,43)*2*1</t>
  </si>
  <si>
    <t>106,107,108,109:(6,1+2,275)*2*1</t>
  </si>
  <si>
    <t>784195112R00</t>
  </si>
  <si>
    <t xml:space="preserve">Malba tekutá nestíratelná, bílá, 2 x </t>
  </si>
  <si>
    <t>M21</t>
  </si>
  <si>
    <t>Elektromontáže</t>
  </si>
  <si>
    <t>RM21-01</t>
  </si>
  <si>
    <t xml:space="preserve">Elektroinstalace dle samostatného rozpočtu </t>
  </si>
  <si>
    <t>M24</t>
  </si>
  <si>
    <t>Montáže vzduchotechnických zařízení</t>
  </si>
  <si>
    <t>RM24-01</t>
  </si>
  <si>
    <t xml:space="preserve">VZT dle samostatného 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</si>
  <si>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</si>
  <si>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</si>
  <si>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</si>
  <si>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</si>
  <si>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</si>
  <si>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</si>
  <si>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</si>
  <si>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</si>
  <si>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</si>
  <si>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</si>
  <si>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</si>
  <si>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</si>
  <si>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</si>
  <si>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</si>
  <si>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</si>
  <si>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</si>
  <si>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</si>
  <si>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</si>
  <si>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</si>
  <si>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</si>
  <si>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</si>
  <si>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</si>
  <si>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</si>
  <si>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Ing. Jan Zona</t>
  </si>
  <si>
    <t xml:space="preserve">Odsekání vnitřních obkladů stěn včetně omítek nad 2 m2 </t>
  </si>
  <si>
    <t xml:space="preserve">Omítka vnitř.zdiva ze such.směsi MVC + štuková, strojně </t>
  </si>
  <si>
    <t>Okno plastové pevné 1700/600mm, průsvitné neprůhledné, nerozbitné   včetně 2 ks parapetu D+M</t>
  </si>
  <si>
    <t>597813752</t>
  </si>
  <si>
    <t>Obkládačka 20x40 červená dekor</t>
  </si>
  <si>
    <t>Obkládačka 20x40 červená lesk</t>
  </si>
  <si>
    <t>105, 106,107,108,109</t>
  </si>
  <si>
    <t>101</t>
  </si>
  <si>
    <t>102,103,104:</t>
  </si>
  <si>
    <t>102,103,104</t>
  </si>
  <si>
    <t>105:</t>
  </si>
  <si>
    <t>106,107,108,109:</t>
  </si>
  <si>
    <t>Dlažba keramická barva 300x300x9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</si>
</sst>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color indexed="12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3" fillId="0" borderId="40" xfId="1" applyNumberFormat="1" applyFont="1" applyBorder="1"/>
    <xf numFmtId="49" fontId="3" fillId="0" borderId="40" xfId="1" applyNumberFormat="1" applyFont="1" applyBorder="1" applyAlignment="1">
      <alignment horizontal="right"/>
    </xf>
    <xf numFmtId="0" fontId="3" fillId="0" borderId="41" xfId="1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1" applyNumberFormat="1" applyFont="1" applyBorder="1"/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1" xfId="1" applyFont="1" applyBorder="1" applyAlignment="1">
      <alignment horizontal="center" vertical="top"/>
    </xf>
    <xf numFmtId="49" fontId="17" fillId="0" borderId="51" xfId="1" applyNumberFormat="1" applyFont="1" applyBorder="1" applyAlignment="1">
      <alignment horizontal="left" vertical="top"/>
    </xf>
    <xf numFmtId="0" fontId="17" fillId="0" borderId="51" xfId="1" applyFont="1" applyBorder="1" applyAlignment="1">
      <alignment vertical="top" wrapText="1"/>
    </xf>
    <xf numFmtId="49" fontId="17" fillId="0" borderId="51" xfId="1" applyNumberFormat="1" applyFont="1" applyBorder="1" applyAlignment="1">
      <alignment horizontal="center" shrinkToFit="1"/>
    </xf>
    <xf numFmtId="4" fontId="17" fillId="0" borderId="51" xfId="1" applyNumberFormat="1" applyFont="1" applyBorder="1" applyAlignment="1">
      <alignment horizontal="right"/>
    </xf>
    <xf numFmtId="4" fontId="17" fillId="0" borderId="51" xfId="1" applyNumberFormat="1" applyFont="1" applyBorder="1"/>
    <xf numFmtId="0" fontId="18" fillId="0" borderId="0" xfId="1" applyFont="1"/>
    <xf numFmtId="0" fontId="5" fillId="0" borderId="49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49" xfId="1" applyNumberFormat="1" applyFont="1" applyBorder="1" applyAlignment="1">
      <alignment horizontal="right"/>
    </xf>
    <xf numFmtId="4" fontId="20" fillId="3" borderId="52" xfId="1" applyNumberFormat="1" applyFont="1" applyFill="1" applyBorder="1" applyAlignment="1">
      <alignment horizontal="right" wrapText="1"/>
    </xf>
    <xf numFmtId="0" fontId="20" fillId="3" borderId="33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3" xfId="0" applyNumberFormat="1" applyFont="1" applyBorder="1"/>
    <xf numFmtId="46" fontId="19" fillId="0" borderId="0" xfId="1" applyNumberFormat="1" applyFont="1" applyAlignment="1">
      <alignment wrapText="1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0" fillId="0" borderId="0" xfId="0" applyAlignment="1">
      <alignment horizontal="left" wrapText="1"/>
    </xf>
    <xf numFmtId="166" fontId="7" fillId="2" borderId="54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0" fontId="9" fillId="0" borderId="0" xfId="0" applyFont="1" applyAlignment="1">
      <alignment horizontal="left" vertical="top" wrapText="1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60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57" xfId="1" applyNumberFormat="1" applyFont="1" applyBorder="1" applyAlignment="1">
      <alignment horizontal="center"/>
    </xf>
    <xf numFmtId="0" fontId="3" fillId="0" borderId="59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60" xfId="1" applyFont="1" applyBorder="1" applyAlignment="1">
      <alignment horizontal="center" shrinkToFit="1"/>
    </xf>
    <xf numFmtId="49" fontId="20" fillId="3" borderId="61" xfId="1" applyNumberFormat="1" applyFont="1" applyFill="1" applyBorder="1" applyAlignment="1">
      <alignment horizontal="left" wrapText="1"/>
    </xf>
    <xf numFmtId="49" fontId="21" fillId="0" borderId="62" xfId="0" applyNumberFormat="1" applyFont="1" applyBorder="1" applyAlignment="1">
      <alignment horizontal="left" wrapText="1"/>
    </xf>
    <xf numFmtId="49" fontId="20" fillId="3" borderId="50" xfId="1" applyNumberFormat="1" applyFont="1" applyFill="1" applyBorder="1" applyAlignment="1">
      <alignment horizontal="left" wrapText="1"/>
    </xf>
    <xf numFmtId="0" fontId="17" fillId="0" borderId="10" xfId="1" applyFont="1" applyBorder="1" applyAlignment="1">
      <alignment horizontal="center"/>
    </xf>
    <xf numFmtId="49" fontId="17" fillId="0" borderId="10" xfId="1" applyNumberFormat="1" applyFont="1" applyBorder="1" applyAlignment="1">
      <alignment horizontal="left"/>
    </xf>
    <xf numFmtId="49" fontId="17" fillId="0" borderId="10" xfId="0" applyNumberFormat="1" applyFont="1" applyBorder="1" applyAlignment="1">
      <alignment horizontal="center" wrapText="1"/>
    </xf>
    <xf numFmtId="4" fontId="17" fillId="3" borderId="10" xfId="1" applyNumberFormat="1" applyFont="1" applyFill="1" applyBorder="1" applyAlignment="1">
      <alignment horizontal="right" wrapText="1"/>
    </xf>
    <xf numFmtId="4" fontId="26" fillId="0" borderId="10" xfId="1" applyNumberFormat="1" applyFont="1" applyBorder="1" applyAlignment="1">
      <alignment horizontal="right"/>
    </xf>
    <xf numFmtId="4" fontId="26" fillId="0" borderId="10" xfId="1" applyNumberFormat="1" applyFont="1" applyBorder="1"/>
    <xf numFmtId="0" fontId="25" fillId="3" borderId="33" xfId="1" applyFont="1" applyFill="1" applyBorder="1" applyAlignment="1">
      <alignment horizontal="left" wrapText="1"/>
    </xf>
    <xf numFmtId="0" fontId="25" fillId="0" borderId="13" xfId="0" applyFont="1" applyBorder="1" applyAlignment="1">
      <alignment horizontal="right"/>
    </xf>
    <xf numFmtId="2" fontId="26" fillId="3" borderId="10" xfId="1" applyNumberFormat="1" applyFont="1" applyFill="1" applyBorder="1" applyAlignment="1">
      <alignment horizontal="right" wrapText="1"/>
    </xf>
    <xf numFmtId="2" fontId="26" fillId="0" borderId="10" xfId="0" applyNumberFormat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</v>
      </c>
      <c r="D2" s="5" t="str">
        <f>Rekapitulace!G2</f>
        <v>WC č.2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5" t="s">
        <v>376</v>
      </c>
      <c r="D8" s="205"/>
      <c r="E8" s="206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5" t="str">
        <f>Projektant</f>
        <v>Ing. Jan Zona</v>
      </c>
      <c r="D9" s="205"/>
      <c r="E9" s="206"/>
      <c r="F9" s="13"/>
      <c r="G9" s="34"/>
      <c r="H9" s="35"/>
    </row>
    <row r="10" spans="1:57" x14ac:dyDescent="0.2">
      <c r="A10" s="29" t="s">
        <v>15</v>
      </c>
      <c r="B10" s="13"/>
      <c r="C10" s="205" t="s">
        <v>375</v>
      </c>
      <c r="D10" s="205"/>
      <c r="E10" s="205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5"/>
      <c r="D11" s="205"/>
      <c r="E11" s="205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41562.841500000002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 x14ac:dyDescent="0.2">
      <c r="A19" s="64" t="s">
        <v>30</v>
      </c>
      <c r="B19" s="55"/>
      <c r="C19" s="56">
        <f>SUM(C15:C18)</f>
        <v>41562.841500000002</v>
      </c>
      <c r="D19" s="9" t="str">
        <f>Rekapitulace!A36</f>
        <v>Zařízení staveniště</v>
      </c>
      <c r="E19" s="60"/>
      <c r="F19" s="61"/>
      <c r="G19" s="56">
        <f>Rekapitulace!I36</f>
        <v>623.44262249999997</v>
      </c>
    </row>
    <row r="20" spans="1:7" ht="15.95" customHeight="1" x14ac:dyDescent="0.2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415.62841500000002</v>
      </c>
    </row>
    <row r="22" spans="1:7" ht="15.95" customHeight="1" x14ac:dyDescent="0.2">
      <c r="A22" s="65" t="s">
        <v>32</v>
      </c>
      <c r="B22" s="66"/>
      <c r="C22" s="56">
        <f>C19+C21</f>
        <v>41562.841500000002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34</v>
      </c>
      <c r="B23" s="214"/>
      <c r="C23" s="67">
        <f>C22+G23</f>
        <v>42601.9125375</v>
      </c>
      <c r="D23" s="68" t="s">
        <v>35</v>
      </c>
      <c r="E23" s="69"/>
      <c r="F23" s="70"/>
      <c r="G23" s="56">
        <f>VRN</f>
        <v>1039.0710374999999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0">
        <f>C23-F32</f>
        <v>42601.9125375</v>
      </c>
      <c r="G30" s="211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0">
        <f>ROUND(PRODUCT(F30,C31/100),0)</f>
        <v>8946</v>
      </c>
      <c r="G31" s="211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0">
        <v>0</v>
      </c>
      <c r="G32" s="211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0">
        <f>ROUND(PRODUCT(F32,C33/100),0)</f>
        <v>0</v>
      </c>
      <c r="G33" s="211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8">
        <f>ROUND(SUM(F30:F33),0)</f>
        <v>51548</v>
      </c>
      <c r="G34" s="209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15"/>
      <c r="C37" s="215"/>
      <c r="D37" s="215"/>
      <c r="E37" s="215"/>
      <c r="F37" s="215"/>
      <c r="G37" s="215"/>
      <c r="H37" t="s">
        <v>6</v>
      </c>
    </row>
    <row r="38" spans="1:8" ht="12.75" customHeight="1" x14ac:dyDescent="0.2">
      <c r="A38" s="96"/>
      <c r="B38" s="215"/>
      <c r="C38" s="215"/>
      <c r="D38" s="215"/>
      <c r="E38" s="215"/>
      <c r="F38" s="215"/>
      <c r="G38" s="215"/>
      <c r="H38" t="s">
        <v>6</v>
      </c>
    </row>
    <row r="39" spans="1:8" x14ac:dyDescent="0.2">
      <c r="A39" s="96"/>
      <c r="B39" s="215"/>
      <c r="C39" s="215"/>
      <c r="D39" s="215"/>
      <c r="E39" s="215"/>
      <c r="F39" s="215"/>
      <c r="G39" s="215"/>
      <c r="H39" t="s">
        <v>6</v>
      </c>
    </row>
    <row r="40" spans="1:8" x14ac:dyDescent="0.2">
      <c r="A40" s="96"/>
      <c r="B40" s="215"/>
      <c r="C40" s="215"/>
      <c r="D40" s="215"/>
      <c r="E40" s="215"/>
      <c r="F40" s="215"/>
      <c r="G40" s="215"/>
      <c r="H40" t="s">
        <v>6</v>
      </c>
    </row>
    <row r="41" spans="1:8" x14ac:dyDescent="0.2">
      <c r="A41" s="96"/>
      <c r="B41" s="215"/>
      <c r="C41" s="215"/>
      <c r="D41" s="215"/>
      <c r="E41" s="215"/>
      <c r="F41" s="215"/>
      <c r="G41" s="215"/>
      <c r="H41" t="s">
        <v>6</v>
      </c>
    </row>
    <row r="42" spans="1:8" x14ac:dyDescent="0.2">
      <c r="A42" s="96"/>
      <c r="B42" s="215"/>
      <c r="C42" s="215"/>
      <c r="D42" s="215"/>
      <c r="E42" s="215"/>
      <c r="F42" s="215"/>
      <c r="G42" s="215"/>
      <c r="H42" t="s">
        <v>6</v>
      </c>
    </row>
    <row r="43" spans="1:8" x14ac:dyDescent="0.2">
      <c r="A43" s="96"/>
      <c r="B43" s="215"/>
      <c r="C43" s="215"/>
      <c r="D43" s="215"/>
      <c r="E43" s="215"/>
      <c r="F43" s="215"/>
      <c r="G43" s="215"/>
      <c r="H43" t="s">
        <v>6</v>
      </c>
    </row>
    <row r="44" spans="1:8" x14ac:dyDescent="0.2">
      <c r="A44" s="96"/>
      <c r="B44" s="215"/>
      <c r="C44" s="215"/>
      <c r="D44" s="215"/>
      <c r="E44" s="215"/>
      <c r="F44" s="215"/>
      <c r="G44" s="215"/>
      <c r="H44" t="s">
        <v>6</v>
      </c>
    </row>
    <row r="45" spans="1:8" ht="0.75" customHeight="1" x14ac:dyDescent="0.2">
      <c r="A45" s="96"/>
      <c r="B45" s="215"/>
      <c r="C45" s="215"/>
      <c r="D45" s="215"/>
      <c r="E45" s="215"/>
      <c r="F45" s="215"/>
      <c r="G45" s="215"/>
      <c r="H45" t="s">
        <v>6</v>
      </c>
    </row>
    <row r="46" spans="1:8" x14ac:dyDescent="0.2">
      <c r="B46" s="207"/>
      <c r="C46" s="207"/>
      <c r="D46" s="207"/>
      <c r="E46" s="207"/>
      <c r="F46" s="207"/>
      <c r="G46" s="207"/>
    </row>
    <row r="47" spans="1:8" x14ac:dyDescent="0.2">
      <c r="B47" s="207"/>
      <c r="C47" s="207"/>
      <c r="D47" s="207"/>
      <c r="E47" s="207"/>
      <c r="F47" s="207"/>
      <c r="G47" s="207"/>
    </row>
    <row r="48" spans="1:8" x14ac:dyDescent="0.2">
      <c r="B48" s="207"/>
      <c r="C48" s="207"/>
      <c r="D48" s="207"/>
      <c r="E48" s="207"/>
      <c r="F48" s="207"/>
      <c r="G48" s="207"/>
    </row>
    <row r="49" spans="2:7" x14ac:dyDescent="0.2">
      <c r="B49" s="207"/>
      <c r="C49" s="207"/>
      <c r="D49" s="207"/>
      <c r="E49" s="207"/>
      <c r="F49" s="207"/>
      <c r="G49" s="207"/>
    </row>
    <row r="50" spans="2:7" x14ac:dyDescent="0.2">
      <c r="B50" s="207"/>
      <c r="C50" s="207"/>
      <c r="D50" s="207"/>
      <c r="E50" s="207"/>
      <c r="F50" s="207"/>
      <c r="G50" s="207"/>
    </row>
    <row r="51" spans="2:7" x14ac:dyDescent="0.2">
      <c r="B51" s="207"/>
      <c r="C51" s="207"/>
      <c r="D51" s="207"/>
      <c r="E51" s="207"/>
      <c r="F51" s="207"/>
      <c r="G51" s="207"/>
    </row>
    <row r="52" spans="2:7" x14ac:dyDescent="0.2">
      <c r="B52" s="207"/>
      <c r="C52" s="207"/>
      <c r="D52" s="207"/>
      <c r="E52" s="207"/>
      <c r="F52" s="207"/>
      <c r="G52" s="207"/>
    </row>
    <row r="53" spans="2:7" x14ac:dyDescent="0.2">
      <c r="B53" s="207"/>
      <c r="C53" s="207"/>
      <c r="D53" s="207"/>
      <c r="E53" s="207"/>
      <c r="F53" s="207"/>
      <c r="G53" s="207"/>
    </row>
    <row r="54" spans="2:7" x14ac:dyDescent="0.2">
      <c r="B54" s="207"/>
      <c r="C54" s="207"/>
      <c r="D54" s="207"/>
      <c r="E54" s="207"/>
      <c r="F54" s="207"/>
      <c r="G54" s="207"/>
    </row>
    <row r="55" spans="2:7" x14ac:dyDescent="0.2">
      <c r="B55" s="207"/>
      <c r="C55" s="207"/>
      <c r="D55" s="207"/>
      <c r="E55" s="207"/>
      <c r="F55" s="207"/>
      <c r="G55" s="207"/>
    </row>
  </sheetData>
  <mergeCells count="22">
    <mergeCell ref="B52:G52"/>
    <mergeCell ref="B53:G53"/>
    <mergeCell ref="B37:G45"/>
    <mergeCell ref="B54:G54"/>
    <mergeCell ref="B55:G55"/>
    <mergeCell ref="B46:G46"/>
    <mergeCell ref="B47:G47"/>
    <mergeCell ref="B48:G48"/>
    <mergeCell ref="B49:G49"/>
    <mergeCell ref="B50:G50"/>
    <mergeCell ref="C8:E8"/>
    <mergeCell ref="C9:E9"/>
    <mergeCell ref="C10:E10"/>
    <mergeCell ref="C11:E11"/>
    <mergeCell ref="B51:G51"/>
    <mergeCell ref="F34:G34"/>
    <mergeCell ref="F32:G32"/>
    <mergeCell ref="F33:G33"/>
    <mergeCell ref="C12:E12"/>
    <mergeCell ref="A23:B23"/>
    <mergeCell ref="F30:G30"/>
    <mergeCell ref="F31:G31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workbookViewId="0">
      <selection activeCell="H40" sqref="H40:I4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49</v>
      </c>
      <c r="B1" s="217"/>
      <c r="C1" s="97" t="str">
        <f>CONCATENATE(cislostavby," ",nazevstavby)</f>
        <v>ZO16/03 Oprava sociálního zařízení ZŠ Slovan</v>
      </c>
      <c r="D1" s="98"/>
      <c r="E1" s="99"/>
      <c r="F1" s="98"/>
      <c r="G1" s="100" t="s">
        <v>50</v>
      </c>
      <c r="H1" s="101" t="s">
        <v>81</v>
      </c>
      <c r="I1" s="102"/>
    </row>
    <row r="2" spans="1:9" ht="13.5" thickBot="1" x14ac:dyDescent="0.25">
      <c r="A2" s="218" t="s">
        <v>51</v>
      </c>
      <c r="B2" s="219"/>
      <c r="C2" s="103" t="str">
        <f>CONCATENATE(cisloobjektu," ",nazevobjektu)</f>
        <v>01 Základní škola</v>
      </c>
      <c r="D2" s="104"/>
      <c r="E2" s="105"/>
      <c r="F2" s="104"/>
      <c r="G2" s="220" t="s">
        <v>82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31</v>
      </c>
      <c r="B7" s="115" t="str">
        <f>Položky!C7</f>
        <v>Zdi podpěrné a volné</v>
      </c>
      <c r="C7" s="66"/>
      <c r="D7" s="116"/>
      <c r="E7" s="201">
        <f>Položky!BA15</f>
        <v>0</v>
      </c>
      <c r="F7" s="202">
        <f>Položky!BB15</f>
        <v>0</v>
      </c>
      <c r="G7" s="202">
        <f>Položky!BC15</f>
        <v>0</v>
      </c>
      <c r="H7" s="202">
        <f>Položky!BD15</f>
        <v>0</v>
      </c>
      <c r="I7" s="203">
        <f>Položky!BE15</f>
        <v>0</v>
      </c>
    </row>
    <row r="8" spans="1:9" s="35" customFormat="1" x14ac:dyDescent="0.2">
      <c r="A8" s="200" t="str">
        <f>Položky!B16</f>
        <v>34</v>
      </c>
      <c r="B8" s="115" t="str">
        <f>Položky!C16</f>
        <v>Stěny a příčky</v>
      </c>
      <c r="C8" s="66"/>
      <c r="D8" s="116"/>
      <c r="E8" s="201">
        <f>Položky!BA28</f>
        <v>0</v>
      </c>
      <c r="F8" s="202">
        <f>Položky!BB28</f>
        <v>0</v>
      </c>
      <c r="G8" s="202">
        <f>Položky!BC28</f>
        <v>0</v>
      </c>
      <c r="H8" s="202">
        <f>Položky!BD28</f>
        <v>0</v>
      </c>
      <c r="I8" s="203">
        <f>Položky!BE28</f>
        <v>0</v>
      </c>
    </row>
    <row r="9" spans="1:9" s="35" customFormat="1" x14ac:dyDescent="0.2">
      <c r="A9" s="200" t="str">
        <f>Položky!B29</f>
        <v>61</v>
      </c>
      <c r="B9" s="115" t="str">
        <f>Položky!C29</f>
        <v>Upravy povrchů vnitřní</v>
      </c>
      <c r="C9" s="66"/>
      <c r="D9" s="116"/>
      <c r="E9" s="201">
        <f>Položky!BA52</f>
        <v>0</v>
      </c>
      <c r="F9" s="202">
        <f>Položky!BB52</f>
        <v>0</v>
      </c>
      <c r="G9" s="202">
        <f>Položky!BC52</f>
        <v>0</v>
      </c>
      <c r="H9" s="202">
        <f>Položky!BD52</f>
        <v>0</v>
      </c>
      <c r="I9" s="203">
        <f>Položky!BE52</f>
        <v>0</v>
      </c>
    </row>
    <row r="10" spans="1:9" s="35" customFormat="1" x14ac:dyDescent="0.2">
      <c r="A10" s="200" t="str">
        <f>Položky!B53</f>
        <v>63</v>
      </c>
      <c r="B10" s="115" t="str">
        <f>Položky!C53</f>
        <v>Podlahy a podlahové konstrukce</v>
      </c>
      <c r="C10" s="66"/>
      <c r="D10" s="116"/>
      <c r="E10" s="201">
        <f>Položky!BA56</f>
        <v>0</v>
      </c>
      <c r="F10" s="202">
        <f>Položky!BB56</f>
        <v>0</v>
      </c>
      <c r="G10" s="202">
        <f>Položky!BC56</f>
        <v>0</v>
      </c>
      <c r="H10" s="202">
        <f>Položky!BD56</f>
        <v>0</v>
      </c>
      <c r="I10" s="203">
        <f>Položky!BE56</f>
        <v>0</v>
      </c>
    </row>
    <row r="11" spans="1:9" s="35" customFormat="1" x14ac:dyDescent="0.2">
      <c r="A11" s="200" t="str">
        <f>Položky!B57</f>
        <v>64</v>
      </c>
      <c r="B11" s="115" t="str">
        <f>Položky!C57</f>
        <v>Výplně otvorů</v>
      </c>
      <c r="C11" s="66"/>
      <c r="D11" s="116"/>
      <c r="E11" s="201">
        <f>Položky!BA62</f>
        <v>0</v>
      </c>
      <c r="F11" s="202">
        <f>Položky!BB62</f>
        <v>0</v>
      </c>
      <c r="G11" s="202">
        <f>Položky!BC62</f>
        <v>0</v>
      </c>
      <c r="H11" s="202">
        <f>Položky!BD62</f>
        <v>0</v>
      </c>
      <c r="I11" s="203">
        <f>Položky!BE62</f>
        <v>0</v>
      </c>
    </row>
    <row r="12" spans="1:9" s="35" customFormat="1" x14ac:dyDescent="0.2">
      <c r="A12" s="200" t="str">
        <f>Položky!B63</f>
        <v>94</v>
      </c>
      <c r="B12" s="115" t="str">
        <f>Položky!C63</f>
        <v>Lešení a stavební výtahy</v>
      </c>
      <c r="C12" s="66"/>
      <c r="D12" s="116"/>
      <c r="E12" s="201">
        <f>Položky!BA66</f>
        <v>0</v>
      </c>
      <c r="F12" s="202">
        <f>Položky!BB66</f>
        <v>0</v>
      </c>
      <c r="G12" s="202">
        <f>Položky!BC66</f>
        <v>0</v>
      </c>
      <c r="H12" s="202">
        <f>Položky!BD66</f>
        <v>0</v>
      </c>
      <c r="I12" s="203">
        <f>Položky!BE66</f>
        <v>0</v>
      </c>
    </row>
    <row r="13" spans="1:9" s="35" customFormat="1" x14ac:dyDescent="0.2">
      <c r="A13" s="200" t="str">
        <f>Položky!B67</f>
        <v>96</v>
      </c>
      <c r="B13" s="115" t="str">
        <f>Položky!C67</f>
        <v>Bourání konstrukcí</v>
      </c>
      <c r="C13" s="66"/>
      <c r="D13" s="116"/>
      <c r="E13" s="201">
        <f>Položky!BA92</f>
        <v>0</v>
      </c>
      <c r="F13" s="202">
        <f>Položky!BB92</f>
        <v>0</v>
      </c>
      <c r="G13" s="202">
        <f>Položky!BC92</f>
        <v>0</v>
      </c>
      <c r="H13" s="202">
        <f>Položky!BD92</f>
        <v>0</v>
      </c>
      <c r="I13" s="203">
        <f>Položky!BE92</f>
        <v>0</v>
      </c>
    </row>
    <row r="14" spans="1:9" s="35" customFormat="1" x14ac:dyDescent="0.2">
      <c r="A14" s="200" t="str">
        <f>Položky!B93</f>
        <v>99</v>
      </c>
      <c r="B14" s="115" t="str">
        <f>Položky!C93</f>
        <v>Staveništní přesun hmot</v>
      </c>
      <c r="C14" s="66"/>
      <c r="D14" s="116"/>
      <c r="E14" s="201">
        <f>Položky!BA95</f>
        <v>0</v>
      </c>
      <c r="F14" s="202">
        <f>Položky!BB95</f>
        <v>0</v>
      </c>
      <c r="G14" s="202">
        <f>Položky!BC95</f>
        <v>0</v>
      </c>
      <c r="H14" s="202">
        <f>Položky!BD95</f>
        <v>0</v>
      </c>
      <c r="I14" s="203">
        <f>Položky!BE95</f>
        <v>0</v>
      </c>
    </row>
    <row r="15" spans="1:9" s="35" customFormat="1" x14ac:dyDescent="0.2">
      <c r="A15" s="200" t="str">
        <f>Položky!B96</f>
        <v>711</v>
      </c>
      <c r="B15" s="115" t="str">
        <f>Položky!C96</f>
        <v>Izolace proti vodě</v>
      </c>
      <c r="C15" s="66"/>
      <c r="D15" s="116"/>
      <c r="E15" s="201">
        <f>Položky!BA114</f>
        <v>0</v>
      </c>
      <c r="F15" s="202">
        <f>Položky!BB114</f>
        <v>0</v>
      </c>
      <c r="G15" s="202">
        <f>Položky!BC114</f>
        <v>0</v>
      </c>
      <c r="H15" s="202">
        <f>Položky!BD114</f>
        <v>0</v>
      </c>
      <c r="I15" s="203">
        <f>Položky!BE114</f>
        <v>0</v>
      </c>
    </row>
    <row r="16" spans="1:9" s="35" customFormat="1" x14ac:dyDescent="0.2">
      <c r="A16" s="200" t="str">
        <f>Položky!B115</f>
        <v>720</v>
      </c>
      <c r="B16" s="115" t="str">
        <f>Položky!C115</f>
        <v>Zdravotechnická instalace</v>
      </c>
      <c r="C16" s="66"/>
      <c r="D16" s="116"/>
      <c r="E16" s="201">
        <f>Položky!BA117</f>
        <v>0</v>
      </c>
      <c r="F16" s="202">
        <f>Položky!BB117</f>
        <v>0</v>
      </c>
      <c r="G16" s="202">
        <f>Položky!BC117</f>
        <v>0</v>
      </c>
      <c r="H16" s="202">
        <f>Položky!BD117</f>
        <v>0</v>
      </c>
      <c r="I16" s="203">
        <f>Položky!BE117</f>
        <v>0</v>
      </c>
    </row>
    <row r="17" spans="1:57" s="35" customFormat="1" x14ac:dyDescent="0.2">
      <c r="A17" s="200" t="str">
        <f>Položky!B118</f>
        <v>766</v>
      </c>
      <c r="B17" s="115" t="str">
        <f>Položky!C118</f>
        <v>Konstrukce truhlářské</v>
      </c>
      <c r="C17" s="66"/>
      <c r="D17" s="116"/>
      <c r="E17" s="201">
        <f>Položky!BA138</f>
        <v>0</v>
      </c>
      <c r="F17" s="202">
        <f>Položky!BB138</f>
        <v>0</v>
      </c>
      <c r="G17" s="202">
        <f>Položky!BC138</f>
        <v>0</v>
      </c>
      <c r="H17" s="202">
        <f>Položky!BD138</f>
        <v>0</v>
      </c>
      <c r="I17" s="203">
        <f>Položky!BE138</f>
        <v>0</v>
      </c>
    </row>
    <row r="18" spans="1:57" s="35" customFormat="1" x14ac:dyDescent="0.2">
      <c r="A18" s="200" t="str">
        <f>Položky!B139</f>
        <v>767</v>
      </c>
      <c r="B18" s="115" t="str">
        <f>Položky!C139</f>
        <v>Konstrukce zámečnické</v>
      </c>
      <c r="C18" s="66"/>
      <c r="D18" s="116"/>
      <c r="E18" s="201">
        <f>Položky!BA146</f>
        <v>0</v>
      </c>
      <c r="F18" s="202">
        <f>Položky!BB146</f>
        <v>0</v>
      </c>
      <c r="G18" s="202">
        <f>Položky!BC146</f>
        <v>0</v>
      </c>
      <c r="H18" s="202">
        <f>Položky!BD146</f>
        <v>0</v>
      </c>
      <c r="I18" s="203">
        <f>Položky!BE146</f>
        <v>0</v>
      </c>
    </row>
    <row r="19" spans="1:57" s="35" customFormat="1" x14ac:dyDescent="0.2">
      <c r="A19" s="200" t="str">
        <f>Položky!B147</f>
        <v>769</v>
      </c>
      <c r="B19" s="115" t="str">
        <f>Položky!C147</f>
        <v>Otvorové prvky z plastu</v>
      </c>
      <c r="C19" s="66"/>
      <c r="D19" s="116"/>
      <c r="E19" s="201">
        <f>Položky!BA150</f>
        <v>0</v>
      </c>
      <c r="F19" s="202">
        <f>Položky!BB150</f>
        <v>0</v>
      </c>
      <c r="G19" s="202">
        <f>Položky!BC150</f>
        <v>0</v>
      </c>
      <c r="H19" s="202">
        <f>Položky!BD150</f>
        <v>0</v>
      </c>
      <c r="I19" s="203">
        <f>Položky!BE150</f>
        <v>0</v>
      </c>
    </row>
    <row r="20" spans="1:57" s="35" customFormat="1" x14ac:dyDescent="0.2">
      <c r="A20" s="200" t="str">
        <f>Položky!B151</f>
        <v>771</v>
      </c>
      <c r="B20" s="115" t="str">
        <f>Položky!C151</f>
        <v>Podlahy z dlaždic a obklady</v>
      </c>
      <c r="C20" s="66"/>
      <c r="D20" s="116"/>
      <c r="E20" s="201">
        <f>Položky!BA174</f>
        <v>0</v>
      </c>
      <c r="F20" s="202">
        <f>Položky!BB174</f>
        <v>11330.8415</v>
      </c>
      <c r="G20" s="202">
        <f>Položky!BC174</f>
        <v>0</v>
      </c>
      <c r="H20" s="202">
        <f>Položky!BD174</f>
        <v>0</v>
      </c>
      <c r="I20" s="203">
        <f>Položky!BE174</f>
        <v>0</v>
      </c>
    </row>
    <row r="21" spans="1:57" s="35" customFormat="1" x14ac:dyDescent="0.2">
      <c r="A21" s="200" t="str">
        <f>Položky!B175</f>
        <v>781</v>
      </c>
      <c r="B21" s="115" t="str">
        <f>Položky!C175</f>
        <v>Obklady keramické</v>
      </c>
      <c r="C21" s="66"/>
      <c r="D21" s="116"/>
      <c r="E21" s="201">
        <f>Položky!BA215</f>
        <v>0</v>
      </c>
      <c r="F21" s="202">
        <f>Položky!BB215</f>
        <v>30232</v>
      </c>
      <c r="G21" s="202">
        <f>Položky!BC215</f>
        <v>0</v>
      </c>
      <c r="H21" s="202">
        <f>Položky!BD215</f>
        <v>0</v>
      </c>
      <c r="I21" s="203">
        <f>Položky!BE215</f>
        <v>0</v>
      </c>
    </row>
    <row r="22" spans="1:57" s="35" customFormat="1" x14ac:dyDescent="0.2">
      <c r="A22" s="200" t="str">
        <f>Položky!B216</f>
        <v>783</v>
      </c>
      <c r="B22" s="115" t="str">
        <f>Položky!C216</f>
        <v>Nátěry</v>
      </c>
      <c r="C22" s="66"/>
      <c r="D22" s="116"/>
      <c r="E22" s="201">
        <f>Položky!BA220</f>
        <v>0</v>
      </c>
      <c r="F22" s="202">
        <f>Položky!BB220</f>
        <v>0</v>
      </c>
      <c r="G22" s="202">
        <f>Položky!BC220</f>
        <v>0</v>
      </c>
      <c r="H22" s="202">
        <f>Položky!BD220</f>
        <v>0</v>
      </c>
      <c r="I22" s="203">
        <f>Položky!BE220</f>
        <v>0</v>
      </c>
    </row>
    <row r="23" spans="1:57" s="35" customFormat="1" x14ac:dyDescent="0.2">
      <c r="A23" s="200" t="str">
        <f>Položky!B221</f>
        <v>784</v>
      </c>
      <c r="B23" s="115" t="str">
        <f>Položky!C221</f>
        <v>Malby</v>
      </c>
      <c r="C23" s="66"/>
      <c r="D23" s="116"/>
      <c r="E23" s="201">
        <f>Položky!BA244</f>
        <v>0</v>
      </c>
      <c r="F23" s="202">
        <f>Položky!BB244</f>
        <v>0</v>
      </c>
      <c r="G23" s="202">
        <f>Položky!BC244</f>
        <v>0</v>
      </c>
      <c r="H23" s="202">
        <f>Položky!BD244</f>
        <v>0</v>
      </c>
      <c r="I23" s="203">
        <f>Položky!BE244</f>
        <v>0</v>
      </c>
    </row>
    <row r="24" spans="1:57" s="35" customFormat="1" x14ac:dyDescent="0.2">
      <c r="A24" s="200" t="str">
        <f>Položky!B245</f>
        <v>M21</v>
      </c>
      <c r="B24" s="115" t="str">
        <f>Položky!C245</f>
        <v>Elektromontáže</v>
      </c>
      <c r="C24" s="66"/>
      <c r="D24" s="116"/>
      <c r="E24" s="201">
        <f>Položky!BA247</f>
        <v>0</v>
      </c>
      <c r="F24" s="202">
        <f>Položky!BB247</f>
        <v>0</v>
      </c>
      <c r="G24" s="202">
        <f>Položky!BC247</f>
        <v>0</v>
      </c>
      <c r="H24" s="202">
        <f>Položky!BD247</f>
        <v>0</v>
      </c>
      <c r="I24" s="203">
        <f>Položky!BE247</f>
        <v>0</v>
      </c>
    </row>
    <row r="25" spans="1:57" s="35" customFormat="1" x14ac:dyDescent="0.2">
      <c r="A25" s="200" t="str">
        <f>Položky!B248</f>
        <v>M24</v>
      </c>
      <c r="B25" s="115" t="str">
        <f>Položky!C248</f>
        <v>Montáže vzduchotechnických zařízení</v>
      </c>
      <c r="C25" s="66"/>
      <c r="D25" s="116"/>
      <c r="E25" s="201">
        <f>Položky!BA250</f>
        <v>0</v>
      </c>
      <c r="F25" s="202">
        <f>Položky!BB250</f>
        <v>0</v>
      </c>
      <c r="G25" s="202">
        <f>Položky!BC250</f>
        <v>0</v>
      </c>
      <c r="H25" s="202">
        <f>Položky!BD250</f>
        <v>0</v>
      </c>
      <c r="I25" s="203">
        <f>Položky!BE250</f>
        <v>0</v>
      </c>
    </row>
    <row r="26" spans="1:57" s="35" customFormat="1" ht="13.5" thickBot="1" x14ac:dyDescent="0.25">
      <c r="A26" s="200" t="str">
        <f>Položky!B251</f>
        <v>D96</v>
      </c>
      <c r="B26" s="115" t="str">
        <f>Položky!C251</f>
        <v>Přesuny suti a vybouraných hmot</v>
      </c>
      <c r="C26" s="66"/>
      <c r="D26" s="116"/>
      <c r="E26" s="201">
        <f>Položky!BA258</f>
        <v>0</v>
      </c>
      <c r="F26" s="202">
        <f>Položky!BB258</f>
        <v>0</v>
      </c>
      <c r="G26" s="202">
        <f>Položky!BC258</f>
        <v>0</v>
      </c>
      <c r="H26" s="202">
        <f>Položky!BD258</f>
        <v>0</v>
      </c>
      <c r="I26" s="203">
        <f>Položky!BE258</f>
        <v>0</v>
      </c>
    </row>
    <row r="27" spans="1:57" s="123" customFormat="1" ht="13.5" thickBot="1" x14ac:dyDescent="0.25">
      <c r="A27" s="117"/>
      <c r="B27" s="118" t="s">
        <v>58</v>
      </c>
      <c r="C27" s="118"/>
      <c r="D27" s="119"/>
      <c r="E27" s="120">
        <f>SUM(E7:E26)</f>
        <v>0</v>
      </c>
      <c r="F27" s="121">
        <f>SUM(F7:F26)</f>
        <v>41562.841500000002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 x14ac:dyDescent="0.2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 x14ac:dyDescent="0.25">
      <c r="A29" s="107" t="s">
        <v>59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5" thickBot="1" x14ac:dyDescent="0.25">
      <c r="A30" s="77"/>
      <c r="B30" s="77"/>
      <c r="C30" s="77"/>
      <c r="D30" s="77"/>
      <c r="E30" s="77"/>
      <c r="F30" s="77"/>
      <c r="G30" s="77"/>
      <c r="H30" s="77"/>
      <c r="I30" s="77"/>
    </row>
    <row r="31" spans="1:57" x14ac:dyDescent="0.2">
      <c r="A31" s="71" t="s">
        <v>60</v>
      </c>
      <c r="B31" s="72"/>
      <c r="C31" s="72"/>
      <c r="D31" s="125"/>
      <c r="E31" s="126" t="s">
        <v>61</v>
      </c>
      <c r="F31" s="127" t="s">
        <v>62</v>
      </c>
      <c r="G31" s="128" t="s">
        <v>63</v>
      </c>
      <c r="H31" s="129"/>
      <c r="I31" s="130" t="s">
        <v>61</v>
      </c>
    </row>
    <row r="32" spans="1:57" x14ac:dyDescent="0.2">
      <c r="A32" s="64" t="s">
        <v>367</v>
      </c>
      <c r="B32" s="55"/>
      <c r="C32" s="55"/>
      <c r="D32" s="131"/>
      <c r="E32" s="132">
        <v>0</v>
      </c>
      <c r="F32" s="133">
        <v>0</v>
      </c>
      <c r="G32" s="134">
        <f t="shared" ref="G32:G39" si="0">CHOOSE(BA32+1,HSV+PSV,HSV+PSV+Mont,HSV+PSV+Dodavka+Mont,HSV,PSV,Mont,Dodavka,Mont+Dodavka,0)</f>
        <v>41562.841500000002</v>
      </c>
      <c r="H32" s="135"/>
      <c r="I32" s="136">
        <f t="shared" ref="I32:I39" si="1">E32+F32*G32/100</f>
        <v>0</v>
      </c>
      <c r="BA32">
        <v>2</v>
      </c>
    </row>
    <row r="33" spans="1:53" x14ac:dyDescent="0.2">
      <c r="A33" s="64" t="s">
        <v>368</v>
      </c>
      <c r="B33" s="55"/>
      <c r="C33" s="55"/>
      <c r="D33" s="131"/>
      <c r="E33" s="132">
        <v>0</v>
      </c>
      <c r="F33" s="133">
        <v>0</v>
      </c>
      <c r="G33" s="134">
        <f t="shared" si="0"/>
        <v>41562.841500000002</v>
      </c>
      <c r="H33" s="135"/>
      <c r="I33" s="136">
        <f t="shared" si="1"/>
        <v>0</v>
      </c>
      <c r="BA33">
        <v>2</v>
      </c>
    </row>
    <row r="34" spans="1:53" x14ac:dyDescent="0.2">
      <c r="A34" s="64" t="s">
        <v>369</v>
      </c>
      <c r="B34" s="55"/>
      <c r="C34" s="55"/>
      <c r="D34" s="131"/>
      <c r="E34" s="132">
        <v>0</v>
      </c>
      <c r="F34" s="133">
        <v>0</v>
      </c>
      <c r="G34" s="134">
        <f t="shared" si="0"/>
        <v>41562.841500000002</v>
      </c>
      <c r="H34" s="135"/>
      <c r="I34" s="136">
        <f t="shared" si="1"/>
        <v>0</v>
      </c>
      <c r="BA34">
        <v>2</v>
      </c>
    </row>
    <row r="35" spans="1:53" x14ac:dyDescent="0.2">
      <c r="A35" s="64" t="s">
        <v>370</v>
      </c>
      <c r="B35" s="55"/>
      <c r="C35" s="55"/>
      <c r="D35" s="131"/>
      <c r="E35" s="132">
        <v>0</v>
      </c>
      <c r="F35" s="133">
        <v>0</v>
      </c>
      <c r="G35" s="134">
        <f t="shared" si="0"/>
        <v>41562.841500000002</v>
      </c>
      <c r="H35" s="135"/>
      <c r="I35" s="136">
        <f t="shared" si="1"/>
        <v>0</v>
      </c>
      <c r="BA35">
        <v>2</v>
      </c>
    </row>
    <row r="36" spans="1:53" x14ac:dyDescent="0.2">
      <c r="A36" s="64" t="s">
        <v>371</v>
      </c>
      <c r="B36" s="55"/>
      <c r="C36" s="55"/>
      <c r="D36" s="131"/>
      <c r="E36" s="132">
        <v>0</v>
      </c>
      <c r="F36" s="133">
        <v>1.5</v>
      </c>
      <c r="G36" s="134">
        <f t="shared" si="0"/>
        <v>41562.841500000002</v>
      </c>
      <c r="H36" s="135"/>
      <c r="I36" s="136">
        <f t="shared" si="1"/>
        <v>623.44262249999997</v>
      </c>
      <c r="BA36">
        <v>2</v>
      </c>
    </row>
    <row r="37" spans="1:53" x14ac:dyDescent="0.2">
      <c r="A37" s="64" t="s">
        <v>372</v>
      </c>
      <c r="B37" s="55"/>
      <c r="C37" s="55"/>
      <c r="D37" s="131"/>
      <c r="E37" s="132">
        <v>0</v>
      </c>
      <c r="F37" s="133">
        <v>0</v>
      </c>
      <c r="G37" s="134">
        <f t="shared" si="0"/>
        <v>41562.841500000002</v>
      </c>
      <c r="H37" s="135"/>
      <c r="I37" s="136">
        <f t="shared" si="1"/>
        <v>0</v>
      </c>
      <c r="BA37">
        <v>2</v>
      </c>
    </row>
    <row r="38" spans="1:53" x14ac:dyDescent="0.2">
      <c r="A38" s="64" t="s">
        <v>373</v>
      </c>
      <c r="B38" s="55"/>
      <c r="C38" s="55"/>
      <c r="D38" s="131"/>
      <c r="E38" s="132">
        <v>0</v>
      </c>
      <c r="F38" s="133">
        <v>1</v>
      </c>
      <c r="G38" s="134">
        <f t="shared" si="0"/>
        <v>41562.841500000002</v>
      </c>
      <c r="H38" s="135"/>
      <c r="I38" s="136">
        <f t="shared" si="1"/>
        <v>415.62841500000002</v>
      </c>
      <c r="BA38">
        <v>2</v>
      </c>
    </row>
    <row r="39" spans="1:53" x14ac:dyDescent="0.2">
      <c r="A39" s="64" t="s">
        <v>374</v>
      </c>
      <c r="B39" s="55"/>
      <c r="C39" s="55"/>
      <c r="D39" s="131"/>
      <c r="E39" s="132">
        <v>0</v>
      </c>
      <c r="F39" s="133">
        <v>0</v>
      </c>
      <c r="G39" s="134">
        <f t="shared" si="0"/>
        <v>41562.841500000002</v>
      </c>
      <c r="H39" s="135"/>
      <c r="I39" s="136">
        <f t="shared" si="1"/>
        <v>0</v>
      </c>
      <c r="BA39">
        <v>2</v>
      </c>
    </row>
    <row r="40" spans="1:53" ht="13.5" thickBot="1" x14ac:dyDescent="0.25">
      <c r="A40" s="137"/>
      <c r="B40" s="138" t="s">
        <v>64</v>
      </c>
      <c r="C40" s="139"/>
      <c r="D40" s="140"/>
      <c r="E40" s="141"/>
      <c r="F40" s="142"/>
      <c r="G40" s="142"/>
      <c r="H40" s="223">
        <f>SUM(I32:I39)</f>
        <v>1039.0710374999999</v>
      </c>
      <c r="I40" s="224"/>
    </row>
    <row r="42" spans="1:53" x14ac:dyDescent="0.2">
      <c r="B42" s="123"/>
      <c r="F42" s="143"/>
      <c r="G42" s="144"/>
      <c r="H42" s="144"/>
      <c r="I42" s="145"/>
    </row>
    <row r="43" spans="1:53" x14ac:dyDescent="0.2"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</sheetData>
  <mergeCells count="4">
    <mergeCell ref="A1:B1"/>
    <mergeCell ref="A2:B2"/>
    <mergeCell ref="G2:I2"/>
    <mergeCell ref="H40:I4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31"/>
  <sheetViews>
    <sheetView showGridLines="0" showZeros="0" zoomScale="160" zoomScaleNormal="160" workbookViewId="0">
      <selection activeCell="J204" sqref="J20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5" t="s">
        <v>65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49</v>
      </c>
      <c r="B3" s="217"/>
      <c r="C3" s="97" t="str">
        <f>CONCATENATE(cislostavby," ",nazevstavby)</f>
        <v>ZO16/03 Oprava sociálního zařízení ZŠ Slovan</v>
      </c>
      <c r="D3" s="151"/>
      <c r="E3" s="152" t="s">
        <v>66</v>
      </c>
      <c r="F3" s="153" t="str">
        <f>Rekapitulace!H1</f>
        <v>02</v>
      </c>
      <c r="G3" s="154"/>
    </row>
    <row r="4" spans="1:104" ht="13.5" thickBot="1" x14ac:dyDescent="0.25">
      <c r="A4" s="226" t="s">
        <v>51</v>
      </c>
      <c r="B4" s="219"/>
      <c r="C4" s="103" t="str">
        <f>CONCATENATE(cisloobjektu," ",nazevobjektu)</f>
        <v>01 Základní škola</v>
      </c>
      <c r="D4" s="155"/>
      <c r="E4" s="227" t="str">
        <f>Rekapitulace!G2</f>
        <v>WC č.2</v>
      </c>
      <c r="F4" s="228"/>
      <c r="G4" s="229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3.6724999999999999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0.20765</v>
      </c>
    </row>
    <row r="9" spans="1:104" x14ac:dyDescent="0.2">
      <c r="A9" s="178"/>
      <c r="B9" s="180"/>
      <c r="C9" s="230" t="s">
        <v>88</v>
      </c>
      <c r="D9" s="231"/>
      <c r="E9" s="181">
        <v>2.2549999999999999</v>
      </c>
      <c r="F9" s="182"/>
      <c r="G9" s="183"/>
      <c r="M9" s="179" t="s">
        <v>88</v>
      </c>
      <c r="O9" s="170"/>
    </row>
    <row r="10" spans="1:104" x14ac:dyDescent="0.2">
      <c r="A10" s="178"/>
      <c r="B10" s="180"/>
      <c r="C10" s="230" t="s">
        <v>89</v>
      </c>
      <c r="D10" s="231"/>
      <c r="E10" s="181">
        <v>1.4175</v>
      </c>
      <c r="F10" s="182"/>
      <c r="G10" s="183"/>
      <c r="M10" s="179" t="s">
        <v>89</v>
      </c>
      <c r="O10" s="170"/>
    </row>
    <row r="11" spans="1:104" ht="22.5" x14ac:dyDescent="0.2">
      <c r="A11" s="171">
        <v>2</v>
      </c>
      <c r="B11" s="172" t="s">
        <v>90</v>
      </c>
      <c r="C11" s="173" t="s">
        <v>91</v>
      </c>
      <c r="D11" s="174" t="s">
        <v>92</v>
      </c>
      <c r="E11" s="175">
        <v>1.67E-2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1.09954</v>
      </c>
    </row>
    <row r="12" spans="1:104" x14ac:dyDescent="0.2">
      <c r="A12" s="178"/>
      <c r="B12" s="180"/>
      <c r="C12" s="230" t="s">
        <v>93</v>
      </c>
      <c r="D12" s="231"/>
      <c r="E12" s="181">
        <v>1.67E-2</v>
      </c>
      <c r="F12" s="182"/>
      <c r="G12" s="183"/>
      <c r="M12" s="179" t="s">
        <v>93</v>
      </c>
      <c r="O12" s="170"/>
    </row>
    <row r="13" spans="1:104" x14ac:dyDescent="0.2">
      <c r="A13" s="171">
        <v>3</v>
      </c>
      <c r="B13" s="172" t="s">
        <v>94</v>
      </c>
      <c r="C13" s="173" t="s">
        <v>95</v>
      </c>
      <c r="D13" s="174" t="s">
        <v>87</v>
      </c>
      <c r="E13" s="175">
        <v>0.6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0.18323999999999999</v>
      </c>
    </row>
    <row r="14" spans="1:104" x14ac:dyDescent="0.2">
      <c r="A14" s="178"/>
      <c r="B14" s="180"/>
      <c r="C14" s="230" t="s">
        <v>96</v>
      </c>
      <c r="D14" s="231"/>
      <c r="E14" s="181">
        <v>0.6</v>
      </c>
      <c r="F14" s="182"/>
      <c r="G14" s="183"/>
      <c r="M14" s="179" t="s">
        <v>96</v>
      </c>
      <c r="O14" s="170"/>
    </row>
    <row r="15" spans="1:104" x14ac:dyDescent="0.2">
      <c r="A15" s="184"/>
      <c r="B15" s="185" t="s">
        <v>76</v>
      </c>
      <c r="C15" s="186" t="str">
        <f>CONCATENATE(B7," ",C7)</f>
        <v>31 Zdi podpěrné a volné</v>
      </c>
      <c r="D15" s="187"/>
      <c r="E15" s="188"/>
      <c r="F15" s="189"/>
      <c r="G15" s="190">
        <f>SUM(G7:G14)</f>
        <v>0</v>
      </c>
      <c r="O15" s="170">
        <v>4</v>
      </c>
      <c r="BA15" s="191">
        <f>SUM(BA7:BA14)</f>
        <v>0</v>
      </c>
      <c r="BB15" s="191">
        <f>SUM(BB7:BB14)</f>
        <v>0</v>
      </c>
      <c r="BC15" s="191">
        <f>SUM(BC7:BC14)</f>
        <v>0</v>
      </c>
      <c r="BD15" s="191">
        <f>SUM(BD7:BD14)</f>
        <v>0</v>
      </c>
      <c r="BE15" s="191">
        <f>SUM(BE7:BE14)</f>
        <v>0</v>
      </c>
    </row>
    <row r="16" spans="1:104" x14ac:dyDescent="0.2">
      <c r="A16" s="163" t="s">
        <v>74</v>
      </c>
      <c r="B16" s="164" t="s">
        <v>97</v>
      </c>
      <c r="C16" s="165" t="s">
        <v>98</v>
      </c>
      <c r="D16" s="166"/>
      <c r="E16" s="167"/>
      <c r="F16" s="167"/>
      <c r="G16" s="168"/>
      <c r="H16" s="169"/>
      <c r="I16" s="169"/>
      <c r="O16" s="170">
        <v>1</v>
      </c>
    </row>
    <row r="17" spans="1:104" x14ac:dyDescent="0.2">
      <c r="A17" s="171">
        <v>4</v>
      </c>
      <c r="B17" s="172" t="s">
        <v>99</v>
      </c>
      <c r="C17" s="173" t="s">
        <v>100</v>
      </c>
      <c r="D17" s="174" t="s">
        <v>87</v>
      </c>
      <c r="E17" s="175">
        <v>9.2100000000000009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7.0599999999999996E-2</v>
      </c>
    </row>
    <row r="18" spans="1:104" x14ac:dyDescent="0.2">
      <c r="A18" s="178"/>
      <c r="B18" s="180"/>
      <c r="C18" s="230" t="s">
        <v>101</v>
      </c>
      <c r="D18" s="231"/>
      <c r="E18" s="181">
        <v>4.96</v>
      </c>
      <c r="F18" s="182"/>
      <c r="G18" s="183"/>
      <c r="M18" s="179" t="s">
        <v>101</v>
      </c>
      <c r="O18" s="170"/>
    </row>
    <row r="19" spans="1:104" x14ac:dyDescent="0.2">
      <c r="A19" s="178"/>
      <c r="B19" s="180"/>
      <c r="C19" s="230" t="s">
        <v>102</v>
      </c>
      <c r="D19" s="231"/>
      <c r="E19" s="181">
        <v>4.25</v>
      </c>
      <c r="F19" s="182"/>
      <c r="G19" s="183"/>
      <c r="M19" s="179" t="s">
        <v>102</v>
      </c>
      <c r="O19" s="170"/>
    </row>
    <row r="20" spans="1:104" x14ac:dyDescent="0.2">
      <c r="A20" s="171">
        <v>5</v>
      </c>
      <c r="B20" s="172" t="s">
        <v>103</v>
      </c>
      <c r="C20" s="173" t="s">
        <v>104</v>
      </c>
      <c r="D20" s="174" t="s">
        <v>87</v>
      </c>
      <c r="E20" s="175">
        <v>3.27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0.1055</v>
      </c>
    </row>
    <row r="21" spans="1:104" x14ac:dyDescent="0.2">
      <c r="A21" s="178"/>
      <c r="B21" s="180"/>
      <c r="C21" s="230" t="s">
        <v>105</v>
      </c>
      <c r="D21" s="231"/>
      <c r="E21" s="181">
        <v>3.27</v>
      </c>
      <c r="F21" s="182"/>
      <c r="G21" s="183"/>
      <c r="M21" s="179" t="s">
        <v>105</v>
      </c>
      <c r="O21" s="170"/>
    </row>
    <row r="22" spans="1:104" ht="22.5" x14ac:dyDescent="0.2">
      <c r="A22" s="171">
        <v>6</v>
      </c>
      <c r="B22" s="172" t="s">
        <v>106</v>
      </c>
      <c r="C22" s="173" t="s">
        <v>107</v>
      </c>
      <c r="D22" s="174" t="s">
        <v>108</v>
      </c>
      <c r="E22" s="175">
        <v>18.559999999999999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1.1560000000000001E-2</v>
      </c>
    </row>
    <row r="23" spans="1:104" ht="22.5" x14ac:dyDescent="0.2">
      <c r="A23" s="178"/>
      <c r="B23" s="180"/>
      <c r="C23" s="230" t="s">
        <v>109</v>
      </c>
      <c r="D23" s="231"/>
      <c r="E23" s="181">
        <v>18.559999999999999</v>
      </c>
      <c r="F23" s="182"/>
      <c r="G23" s="183"/>
      <c r="M23" s="179" t="s">
        <v>109</v>
      </c>
      <c r="O23" s="170"/>
    </row>
    <row r="24" spans="1:104" ht="22.5" x14ac:dyDescent="0.2">
      <c r="A24" s="171">
        <v>7</v>
      </c>
      <c r="B24" s="172" t="s">
        <v>110</v>
      </c>
      <c r="C24" s="173" t="s">
        <v>111</v>
      </c>
      <c r="D24" s="174" t="s">
        <v>108</v>
      </c>
      <c r="E24" s="175">
        <v>2.2749999999999999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1.7160000000000002E-2</v>
      </c>
    </row>
    <row r="25" spans="1:104" x14ac:dyDescent="0.2">
      <c r="A25" s="178"/>
      <c r="B25" s="180"/>
      <c r="C25" s="230" t="s">
        <v>112</v>
      </c>
      <c r="D25" s="231"/>
      <c r="E25" s="181">
        <v>2.2749999999999999</v>
      </c>
      <c r="F25" s="182"/>
      <c r="G25" s="183"/>
      <c r="M25" s="179" t="s">
        <v>112</v>
      </c>
      <c r="O25" s="170"/>
    </row>
    <row r="26" spans="1:104" x14ac:dyDescent="0.2">
      <c r="A26" s="171">
        <v>8</v>
      </c>
      <c r="B26" s="172" t="s">
        <v>113</v>
      </c>
      <c r="C26" s="173" t="s">
        <v>114</v>
      </c>
      <c r="D26" s="174" t="s">
        <v>108</v>
      </c>
      <c r="E26" s="175">
        <v>8.1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1.0200000000000001E-3</v>
      </c>
    </row>
    <row r="27" spans="1:104" x14ac:dyDescent="0.2">
      <c r="A27" s="178"/>
      <c r="B27" s="180"/>
      <c r="C27" s="230" t="s">
        <v>115</v>
      </c>
      <c r="D27" s="231"/>
      <c r="E27" s="181">
        <v>8.1</v>
      </c>
      <c r="F27" s="182"/>
      <c r="G27" s="183"/>
      <c r="M27" s="179" t="s">
        <v>115</v>
      </c>
      <c r="O27" s="170"/>
    </row>
    <row r="28" spans="1:104" x14ac:dyDescent="0.2">
      <c r="A28" s="184"/>
      <c r="B28" s="185" t="s">
        <v>76</v>
      </c>
      <c r="C28" s="186" t="str">
        <f>CONCATENATE(B16," ",C16)</f>
        <v>34 Stěny a příčky</v>
      </c>
      <c r="D28" s="187"/>
      <c r="E28" s="188"/>
      <c r="F28" s="189"/>
      <c r="G28" s="190">
        <f>SUM(G16:G27)</f>
        <v>0</v>
      </c>
      <c r="O28" s="170">
        <v>4</v>
      </c>
      <c r="BA28" s="191">
        <f>SUM(BA16:BA27)</f>
        <v>0</v>
      </c>
      <c r="BB28" s="191">
        <f>SUM(BB16:BB27)</f>
        <v>0</v>
      </c>
      <c r="BC28" s="191">
        <f>SUM(BC16:BC27)</f>
        <v>0</v>
      </c>
      <c r="BD28" s="191">
        <f>SUM(BD16:BD27)</f>
        <v>0</v>
      </c>
      <c r="BE28" s="191">
        <f>SUM(BE16:BE27)</f>
        <v>0</v>
      </c>
    </row>
    <row r="29" spans="1:104" x14ac:dyDescent="0.2">
      <c r="A29" s="163" t="s">
        <v>74</v>
      </c>
      <c r="B29" s="164" t="s">
        <v>116</v>
      </c>
      <c r="C29" s="165" t="s">
        <v>117</v>
      </c>
      <c r="D29" s="166"/>
      <c r="E29" s="167"/>
      <c r="F29" s="167"/>
      <c r="G29" s="168"/>
      <c r="H29" s="169"/>
      <c r="I29" s="169"/>
      <c r="O29" s="170">
        <v>1</v>
      </c>
    </row>
    <row r="30" spans="1:104" x14ac:dyDescent="0.2">
      <c r="A30" s="171">
        <v>9</v>
      </c>
      <c r="B30" s="172" t="s">
        <v>118</v>
      </c>
      <c r="C30" s="173" t="s">
        <v>119</v>
      </c>
      <c r="D30" s="174" t="s">
        <v>87</v>
      </c>
      <c r="E30" s="175">
        <v>57.344999999999999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4.0000000000000003E-5</v>
      </c>
    </row>
    <row r="31" spans="1:104" x14ac:dyDescent="0.2">
      <c r="A31" s="178"/>
      <c r="B31" s="180"/>
      <c r="C31" s="230" t="s">
        <v>120</v>
      </c>
      <c r="D31" s="231"/>
      <c r="E31" s="181">
        <v>7.1449999999999996</v>
      </c>
      <c r="F31" s="182"/>
      <c r="G31" s="183"/>
      <c r="M31" s="179" t="s">
        <v>120</v>
      </c>
      <c r="O31" s="170"/>
    </row>
    <row r="32" spans="1:104" x14ac:dyDescent="0.2">
      <c r="A32" s="178"/>
      <c r="B32" s="180"/>
      <c r="C32" s="230" t="s">
        <v>121</v>
      </c>
      <c r="D32" s="231"/>
      <c r="E32" s="181">
        <v>9.6</v>
      </c>
      <c r="F32" s="182"/>
      <c r="G32" s="183"/>
      <c r="M32" s="179" t="s">
        <v>121</v>
      </c>
      <c r="O32" s="170"/>
    </row>
    <row r="33" spans="1:104" x14ac:dyDescent="0.2">
      <c r="A33" s="178"/>
      <c r="B33" s="180"/>
      <c r="C33" s="230" t="s">
        <v>122</v>
      </c>
      <c r="D33" s="231"/>
      <c r="E33" s="181">
        <v>40.6</v>
      </c>
      <c r="F33" s="182"/>
      <c r="G33" s="183"/>
      <c r="M33" s="179" t="s">
        <v>122</v>
      </c>
      <c r="O33" s="170"/>
    </row>
    <row r="34" spans="1:104" x14ac:dyDescent="0.2">
      <c r="A34" s="171">
        <v>10</v>
      </c>
      <c r="B34" s="172" t="s">
        <v>123</v>
      </c>
      <c r="C34" s="173" t="s">
        <v>124</v>
      </c>
      <c r="D34" s="174" t="s">
        <v>108</v>
      </c>
      <c r="E34" s="175">
        <v>10</v>
      </c>
      <c r="F34" s="175"/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4.3099999999999996E-3</v>
      </c>
    </row>
    <row r="35" spans="1:104" x14ac:dyDescent="0.2">
      <c r="A35" s="178"/>
      <c r="B35" s="180"/>
      <c r="C35" s="230" t="s">
        <v>125</v>
      </c>
      <c r="D35" s="231"/>
      <c r="E35" s="181">
        <v>10</v>
      </c>
      <c r="F35" s="182"/>
      <c r="G35" s="183"/>
      <c r="M35" s="179" t="s">
        <v>125</v>
      </c>
      <c r="O35" s="170"/>
    </row>
    <row r="36" spans="1:104" x14ac:dyDescent="0.2">
      <c r="A36" s="171">
        <v>11</v>
      </c>
      <c r="B36" s="172" t="s">
        <v>126</v>
      </c>
      <c r="C36" s="173" t="s">
        <v>127</v>
      </c>
      <c r="D36" s="174" t="s">
        <v>87</v>
      </c>
      <c r="E36" s="175">
        <v>101.48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4.5580000000000002E-2</v>
      </c>
    </row>
    <row r="37" spans="1:104" x14ac:dyDescent="0.2">
      <c r="A37" s="178"/>
      <c r="B37" s="180"/>
      <c r="C37" s="230" t="s">
        <v>128</v>
      </c>
      <c r="D37" s="231"/>
      <c r="E37" s="181">
        <v>0</v>
      </c>
      <c r="F37" s="182"/>
      <c r="G37" s="183"/>
      <c r="M37" s="179" t="s">
        <v>128</v>
      </c>
      <c r="O37" s="170"/>
    </row>
    <row r="38" spans="1:104" x14ac:dyDescent="0.2">
      <c r="A38" s="178"/>
      <c r="B38" s="180"/>
      <c r="C38" s="230" t="s">
        <v>129</v>
      </c>
      <c r="D38" s="231"/>
      <c r="E38" s="181">
        <v>21.559000000000001</v>
      </c>
      <c r="F38" s="182"/>
      <c r="G38" s="183"/>
      <c r="M38" s="179" t="s">
        <v>129</v>
      </c>
      <c r="O38" s="170"/>
    </row>
    <row r="39" spans="1:104" x14ac:dyDescent="0.2">
      <c r="A39" s="178"/>
      <c r="B39" s="180"/>
      <c r="C39" s="230" t="s">
        <v>130</v>
      </c>
      <c r="D39" s="231"/>
      <c r="E39" s="181">
        <v>23.452999999999999</v>
      </c>
      <c r="F39" s="182"/>
      <c r="G39" s="183"/>
      <c r="M39" s="179" t="s">
        <v>130</v>
      </c>
      <c r="O39" s="170"/>
    </row>
    <row r="40" spans="1:104" x14ac:dyDescent="0.2">
      <c r="A40" s="178"/>
      <c r="B40" s="180"/>
      <c r="C40" s="230" t="s">
        <v>131</v>
      </c>
      <c r="D40" s="231"/>
      <c r="E40" s="181">
        <v>18.492999999999999</v>
      </c>
      <c r="F40" s="182"/>
      <c r="G40" s="183"/>
      <c r="M40" s="179" t="s">
        <v>131</v>
      </c>
      <c r="O40" s="170"/>
    </row>
    <row r="41" spans="1:104" x14ac:dyDescent="0.2">
      <c r="A41" s="178"/>
      <c r="B41" s="180"/>
      <c r="C41" s="230" t="s">
        <v>132</v>
      </c>
      <c r="D41" s="231"/>
      <c r="E41" s="181">
        <v>37.975000000000001</v>
      </c>
      <c r="F41" s="182"/>
      <c r="G41" s="183"/>
      <c r="M41" s="179" t="s">
        <v>132</v>
      </c>
      <c r="O41" s="170"/>
    </row>
    <row r="42" spans="1:104" ht="22.5" x14ac:dyDescent="0.2">
      <c r="A42" s="171">
        <v>12</v>
      </c>
      <c r="B42" s="172" t="s">
        <v>133</v>
      </c>
      <c r="C42" s="173" t="s">
        <v>378</v>
      </c>
      <c r="D42" s="174" t="s">
        <v>87</v>
      </c>
      <c r="E42" s="175">
        <v>44.72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2.7980000000000001E-2</v>
      </c>
    </row>
    <row r="43" spans="1:104" x14ac:dyDescent="0.2">
      <c r="A43" s="178"/>
      <c r="B43" s="180"/>
      <c r="C43" s="230" t="s">
        <v>134</v>
      </c>
      <c r="D43" s="231"/>
      <c r="E43" s="181">
        <v>0</v>
      </c>
      <c r="F43" s="182"/>
      <c r="G43" s="183"/>
      <c r="M43" s="179" t="s">
        <v>134</v>
      </c>
      <c r="O43" s="170"/>
    </row>
    <row r="44" spans="1:104" x14ac:dyDescent="0.2">
      <c r="A44" s="178"/>
      <c r="B44" s="180"/>
      <c r="C44" s="230" t="s">
        <v>135</v>
      </c>
      <c r="D44" s="231"/>
      <c r="E44" s="181">
        <v>10.547000000000001</v>
      </c>
      <c r="F44" s="182"/>
      <c r="G44" s="183"/>
      <c r="M44" s="179" t="s">
        <v>135</v>
      </c>
      <c r="O44" s="170"/>
    </row>
    <row r="45" spans="1:104" x14ac:dyDescent="0.2">
      <c r="A45" s="178"/>
      <c r="B45" s="180"/>
      <c r="C45" s="230" t="s">
        <v>136</v>
      </c>
      <c r="D45" s="231"/>
      <c r="E45" s="181">
        <v>9.4649999999999999</v>
      </c>
      <c r="F45" s="182"/>
      <c r="G45" s="183"/>
      <c r="M45" s="179" t="s">
        <v>136</v>
      </c>
      <c r="O45" s="170"/>
    </row>
    <row r="46" spans="1:104" x14ac:dyDescent="0.2">
      <c r="A46" s="178"/>
      <c r="B46" s="180"/>
      <c r="C46" s="230" t="s">
        <v>137</v>
      </c>
      <c r="D46" s="231"/>
      <c r="E46" s="181">
        <v>9.31</v>
      </c>
      <c r="F46" s="182"/>
      <c r="G46" s="183"/>
      <c r="M46" s="179" t="s">
        <v>137</v>
      </c>
      <c r="O46" s="170"/>
    </row>
    <row r="47" spans="1:104" ht="22.5" x14ac:dyDescent="0.2">
      <c r="A47" s="178"/>
      <c r="B47" s="180"/>
      <c r="C47" s="230" t="s">
        <v>138</v>
      </c>
      <c r="D47" s="231"/>
      <c r="E47" s="181">
        <v>15.3912</v>
      </c>
      <c r="F47" s="182"/>
      <c r="G47" s="183"/>
      <c r="M47" s="179" t="s">
        <v>138</v>
      </c>
      <c r="O47" s="170"/>
    </row>
    <row r="48" spans="1:104" x14ac:dyDescent="0.2">
      <c r="A48" s="171">
        <v>13</v>
      </c>
      <c r="B48" s="172" t="s">
        <v>139</v>
      </c>
      <c r="C48" s="173" t="s">
        <v>140</v>
      </c>
      <c r="D48" s="174" t="s">
        <v>108</v>
      </c>
      <c r="E48" s="175">
        <v>69.534999999999997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4.6000000000000001E-4</v>
      </c>
    </row>
    <row r="49" spans="1:104" x14ac:dyDescent="0.2">
      <c r="A49" s="178"/>
      <c r="B49" s="180"/>
      <c r="C49" s="230" t="s">
        <v>141</v>
      </c>
      <c r="D49" s="231"/>
      <c r="E49" s="181">
        <v>19.61</v>
      </c>
      <c r="F49" s="182"/>
      <c r="G49" s="183"/>
      <c r="M49" s="179" t="s">
        <v>141</v>
      </c>
      <c r="O49" s="170"/>
    </row>
    <row r="50" spans="1:104" x14ac:dyDescent="0.2">
      <c r="A50" s="178"/>
      <c r="B50" s="180"/>
      <c r="C50" s="230" t="s">
        <v>142</v>
      </c>
      <c r="D50" s="231"/>
      <c r="E50" s="181">
        <v>38.4</v>
      </c>
      <c r="F50" s="182"/>
      <c r="G50" s="183"/>
      <c r="M50" s="179" t="s">
        <v>142</v>
      </c>
      <c r="O50" s="170"/>
    </row>
    <row r="51" spans="1:104" x14ac:dyDescent="0.2">
      <c r="A51" s="178"/>
      <c r="B51" s="180"/>
      <c r="C51" s="230" t="s">
        <v>143</v>
      </c>
      <c r="D51" s="231"/>
      <c r="E51" s="181">
        <v>11.525</v>
      </c>
      <c r="F51" s="182"/>
      <c r="G51" s="183"/>
      <c r="M51" s="179" t="s">
        <v>143</v>
      </c>
      <c r="O51" s="170"/>
    </row>
    <row r="52" spans="1:104" x14ac:dyDescent="0.2">
      <c r="A52" s="184"/>
      <c r="B52" s="185" t="s">
        <v>76</v>
      </c>
      <c r="C52" s="186" t="str">
        <f>CONCATENATE(B29," ",C29)</f>
        <v>61 Upravy povrchů vnitřní</v>
      </c>
      <c r="D52" s="187"/>
      <c r="E52" s="188"/>
      <c r="F52" s="189"/>
      <c r="G52" s="190">
        <f>SUM(G29:G51)</f>
        <v>0</v>
      </c>
      <c r="O52" s="170">
        <v>4</v>
      </c>
      <c r="BA52" s="191">
        <f>SUM(BA29:BA51)</f>
        <v>0</v>
      </c>
      <c r="BB52" s="191">
        <f>SUM(BB29:BB51)</f>
        <v>0</v>
      </c>
      <c r="BC52" s="191">
        <f>SUM(BC29:BC51)</f>
        <v>0</v>
      </c>
      <c r="BD52" s="191">
        <f>SUM(BD29:BD51)</f>
        <v>0</v>
      </c>
      <c r="BE52" s="191">
        <f>SUM(BE29:BE51)</f>
        <v>0</v>
      </c>
    </row>
    <row r="53" spans="1:104" x14ac:dyDescent="0.2">
      <c r="A53" s="163" t="s">
        <v>74</v>
      </c>
      <c r="B53" s="164" t="s">
        <v>144</v>
      </c>
      <c r="C53" s="165" t="s">
        <v>145</v>
      </c>
      <c r="D53" s="166"/>
      <c r="E53" s="167"/>
      <c r="F53" s="167"/>
      <c r="G53" s="168"/>
      <c r="H53" s="169"/>
      <c r="I53" s="169"/>
      <c r="O53" s="170">
        <v>1</v>
      </c>
    </row>
    <row r="54" spans="1:104" x14ac:dyDescent="0.2">
      <c r="A54" s="171">
        <v>14</v>
      </c>
      <c r="B54" s="172" t="s">
        <v>146</v>
      </c>
      <c r="C54" s="173" t="s">
        <v>147</v>
      </c>
      <c r="D54" s="174" t="s">
        <v>148</v>
      </c>
      <c r="E54" s="175">
        <v>2.8182</v>
      </c>
      <c r="F54" s="175"/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2.5249999999999999</v>
      </c>
    </row>
    <row r="55" spans="1:104" ht="22.5" x14ac:dyDescent="0.2">
      <c r="A55" s="178"/>
      <c r="B55" s="180"/>
      <c r="C55" s="230" t="s">
        <v>149</v>
      </c>
      <c r="D55" s="231"/>
      <c r="E55" s="181">
        <v>2.8182</v>
      </c>
      <c r="F55" s="182"/>
      <c r="G55" s="183"/>
      <c r="M55" s="179" t="s">
        <v>149</v>
      </c>
      <c r="O55" s="170"/>
    </row>
    <row r="56" spans="1:104" x14ac:dyDescent="0.2">
      <c r="A56" s="184"/>
      <c r="B56" s="185" t="s">
        <v>76</v>
      </c>
      <c r="C56" s="186" t="str">
        <f>CONCATENATE(B53," ",C53)</f>
        <v>63 Podlahy a podlahové konstrukce</v>
      </c>
      <c r="D56" s="187"/>
      <c r="E56" s="188"/>
      <c r="F56" s="189"/>
      <c r="G56" s="190">
        <f>SUM(G53:G55)</f>
        <v>0</v>
      </c>
      <c r="O56" s="170">
        <v>4</v>
      </c>
      <c r="BA56" s="191">
        <f>SUM(BA53:BA55)</f>
        <v>0</v>
      </c>
      <c r="BB56" s="191">
        <f>SUM(BB53:BB55)</f>
        <v>0</v>
      </c>
      <c r="BC56" s="191">
        <f>SUM(BC53:BC55)</f>
        <v>0</v>
      </c>
      <c r="BD56" s="191">
        <f>SUM(BD53:BD55)</f>
        <v>0</v>
      </c>
      <c r="BE56" s="191">
        <f>SUM(BE53:BE55)</f>
        <v>0</v>
      </c>
    </row>
    <row r="57" spans="1:104" x14ac:dyDescent="0.2">
      <c r="A57" s="163" t="s">
        <v>74</v>
      </c>
      <c r="B57" s="164" t="s">
        <v>150</v>
      </c>
      <c r="C57" s="165" t="s">
        <v>151</v>
      </c>
      <c r="D57" s="166"/>
      <c r="E57" s="167"/>
      <c r="F57" s="167"/>
      <c r="G57" s="168"/>
      <c r="H57" s="169"/>
      <c r="I57" s="169"/>
      <c r="O57" s="170">
        <v>1</v>
      </c>
    </row>
    <row r="58" spans="1:104" x14ac:dyDescent="0.2">
      <c r="A58" s="171">
        <v>15</v>
      </c>
      <c r="B58" s="172" t="s">
        <v>152</v>
      </c>
      <c r="C58" s="173" t="s">
        <v>153</v>
      </c>
      <c r="D58" s="174" t="s">
        <v>154</v>
      </c>
      <c r="E58" s="175">
        <v>4</v>
      </c>
      <c r="F58" s="175"/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5.4010000000000002E-2</v>
      </c>
    </row>
    <row r="59" spans="1:104" x14ac:dyDescent="0.2">
      <c r="A59" s="178"/>
      <c r="B59" s="180"/>
      <c r="C59" s="230" t="s">
        <v>155</v>
      </c>
      <c r="D59" s="231"/>
      <c r="E59" s="181">
        <v>4</v>
      </c>
      <c r="F59" s="182"/>
      <c r="G59" s="183"/>
      <c r="M59" s="179" t="s">
        <v>155</v>
      </c>
      <c r="O59" s="170"/>
    </row>
    <row r="60" spans="1:104" x14ac:dyDescent="0.2">
      <c r="A60" s="171">
        <v>16</v>
      </c>
      <c r="B60" s="172" t="s">
        <v>156</v>
      </c>
      <c r="C60" s="173" t="s">
        <v>157</v>
      </c>
      <c r="D60" s="174" t="s">
        <v>154</v>
      </c>
      <c r="E60" s="175">
        <v>2</v>
      </c>
      <c r="F60" s="175"/>
      <c r="G60" s="176">
        <f>E60*F60</f>
        <v>0</v>
      </c>
      <c r="O60" s="170">
        <v>2</v>
      </c>
      <c r="AA60" s="146">
        <v>3</v>
      </c>
      <c r="AB60" s="146">
        <v>1</v>
      </c>
      <c r="AC60" s="146">
        <v>553310732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3</v>
      </c>
      <c r="CB60" s="177">
        <v>1</v>
      </c>
      <c r="CZ60" s="146">
        <v>1.84E-2</v>
      </c>
    </row>
    <row r="61" spans="1:104" x14ac:dyDescent="0.2">
      <c r="A61" s="171">
        <v>17</v>
      </c>
      <c r="B61" s="172" t="s">
        <v>158</v>
      </c>
      <c r="C61" s="173" t="s">
        <v>159</v>
      </c>
      <c r="D61" s="174" t="s">
        <v>154</v>
      </c>
      <c r="E61" s="175">
        <v>2</v>
      </c>
      <c r="F61" s="175"/>
      <c r="G61" s="176">
        <f>E61*F61</f>
        <v>0</v>
      </c>
      <c r="O61" s="170">
        <v>2</v>
      </c>
      <c r="AA61" s="146">
        <v>3</v>
      </c>
      <c r="AB61" s="146">
        <v>1</v>
      </c>
      <c r="AC61" s="146">
        <v>553310812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3</v>
      </c>
      <c r="CB61" s="177">
        <v>1</v>
      </c>
      <c r="CZ61" s="146">
        <v>0.02</v>
      </c>
    </row>
    <row r="62" spans="1:104" x14ac:dyDescent="0.2">
      <c r="A62" s="184"/>
      <c r="B62" s="185" t="s">
        <v>76</v>
      </c>
      <c r="C62" s="186" t="str">
        <f>CONCATENATE(B57," ",C57)</f>
        <v>64 Výplně otvorů</v>
      </c>
      <c r="D62" s="187"/>
      <c r="E62" s="188"/>
      <c r="F62" s="189"/>
      <c r="G62" s="190">
        <f>SUM(G57:G61)</f>
        <v>0</v>
      </c>
      <c r="O62" s="170">
        <v>4</v>
      </c>
      <c r="BA62" s="191">
        <f>SUM(BA57:BA61)</f>
        <v>0</v>
      </c>
      <c r="BB62" s="191">
        <f>SUM(BB57:BB61)</f>
        <v>0</v>
      </c>
      <c r="BC62" s="191">
        <f>SUM(BC57:BC61)</f>
        <v>0</v>
      </c>
      <c r="BD62" s="191">
        <f>SUM(BD57:BD61)</f>
        <v>0</v>
      </c>
      <c r="BE62" s="191">
        <f>SUM(BE57:BE61)</f>
        <v>0</v>
      </c>
    </row>
    <row r="63" spans="1:104" x14ac:dyDescent="0.2">
      <c r="A63" s="163" t="s">
        <v>74</v>
      </c>
      <c r="B63" s="164" t="s">
        <v>160</v>
      </c>
      <c r="C63" s="165" t="s">
        <v>161</v>
      </c>
      <c r="D63" s="166"/>
      <c r="E63" s="167"/>
      <c r="F63" s="167"/>
      <c r="G63" s="168"/>
      <c r="H63" s="169"/>
      <c r="I63" s="169"/>
      <c r="O63" s="170">
        <v>1</v>
      </c>
    </row>
    <row r="64" spans="1:104" x14ac:dyDescent="0.2">
      <c r="A64" s="171">
        <v>18</v>
      </c>
      <c r="B64" s="172" t="s">
        <v>162</v>
      </c>
      <c r="C64" s="173" t="s">
        <v>163</v>
      </c>
      <c r="D64" s="174" t="s">
        <v>87</v>
      </c>
      <c r="E64" s="175">
        <v>34.465000000000003</v>
      </c>
      <c r="F64" s="175"/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1.58E-3</v>
      </c>
    </row>
    <row r="65" spans="1:104" x14ac:dyDescent="0.2">
      <c r="A65" s="178"/>
      <c r="B65" s="180"/>
      <c r="C65" s="230" t="s">
        <v>164</v>
      </c>
      <c r="D65" s="231"/>
      <c r="E65" s="181">
        <v>34.465000000000003</v>
      </c>
      <c r="F65" s="182"/>
      <c r="G65" s="183"/>
      <c r="M65" s="179" t="s">
        <v>164</v>
      </c>
      <c r="O65" s="170"/>
    </row>
    <row r="66" spans="1:104" x14ac:dyDescent="0.2">
      <c r="A66" s="184"/>
      <c r="B66" s="185" t="s">
        <v>76</v>
      </c>
      <c r="C66" s="186" t="str">
        <f>CONCATENATE(B63," ",C63)</f>
        <v>94 Lešení a stavební výtahy</v>
      </c>
      <c r="D66" s="187"/>
      <c r="E66" s="188"/>
      <c r="F66" s="189"/>
      <c r="G66" s="190">
        <f>SUM(G63:G65)</f>
        <v>0</v>
      </c>
      <c r="O66" s="170">
        <v>4</v>
      </c>
      <c r="BA66" s="191">
        <f>SUM(BA63:BA65)</f>
        <v>0</v>
      </c>
      <c r="BB66" s="191">
        <f>SUM(BB63:BB65)</f>
        <v>0</v>
      </c>
      <c r="BC66" s="191">
        <f>SUM(BC63:BC65)</f>
        <v>0</v>
      </c>
      <c r="BD66" s="191">
        <f>SUM(BD63:BD65)</f>
        <v>0</v>
      </c>
      <c r="BE66" s="191">
        <f>SUM(BE63:BE65)</f>
        <v>0</v>
      </c>
    </row>
    <row r="67" spans="1:104" x14ac:dyDescent="0.2">
      <c r="A67" s="163" t="s">
        <v>74</v>
      </c>
      <c r="B67" s="164" t="s">
        <v>165</v>
      </c>
      <c r="C67" s="165" t="s">
        <v>166</v>
      </c>
      <c r="D67" s="166"/>
      <c r="E67" s="167"/>
      <c r="F67" s="167"/>
      <c r="G67" s="168"/>
      <c r="H67" s="169"/>
      <c r="I67" s="169"/>
      <c r="O67" s="170">
        <v>1</v>
      </c>
    </row>
    <row r="68" spans="1:104" x14ac:dyDescent="0.2">
      <c r="A68" s="171">
        <v>19</v>
      </c>
      <c r="B68" s="172" t="s">
        <v>167</v>
      </c>
      <c r="C68" s="173" t="s">
        <v>168</v>
      </c>
      <c r="D68" s="174" t="s">
        <v>87</v>
      </c>
      <c r="E68" s="175">
        <v>26.7592</v>
      </c>
      <c r="F68" s="175"/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6.7000000000000002E-4</v>
      </c>
    </row>
    <row r="69" spans="1:104" ht="22.5" x14ac:dyDescent="0.2">
      <c r="A69" s="178"/>
      <c r="B69" s="180"/>
      <c r="C69" s="230" t="s">
        <v>169</v>
      </c>
      <c r="D69" s="231"/>
      <c r="E69" s="181">
        <v>33.959200000000003</v>
      </c>
      <c r="F69" s="182"/>
      <c r="G69" s="183"/>
      <c r="M69" s="179" t="s">
        <v>169</v>
      </c>
      <c r="O69" s="170"/>
    </row>
    <row r="70" spans="1:104" x14ac:dyDescent="0.2">
      <c r="A70" s="178"/>
      <c r="B70" s="180"/>
      <c r="C70" s="230" t="s">
        <v>170</v>
      </c>
      <c r="D70" s="231"/>
      <c r="E70" s="181">
        <v>-7.2</v>
      </c>
      <c r="F70" s="182"/>
      <c r="G70" s="183"/>
      <c r="M70" s="179" t="s">
        <v>170</v>
      </c>
      <c r="O70" s="170"/>
    </row>
    <row r="71" spans="1:104" x14ac:dyDescent="0.2">
      <c r="A71" s="171">
        <v>20</v>
      </c>
      <c r="B71" s="172" t="s">
        <v>171</v>
      </c>
      <c r="C71" s="173" t="s">
        <v>172</v>
      </c>
      <c r="D71" s="174" t="s">
        <v>87</v>
      </c>
      <c r="E71" s="175">
        <v>3.2850000000000001</v>
      </c>
      <c r="F71" s="175"/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6.7000000000000002E-4</v>
      </c>
    </row>
    <row r="72" spans="1:104" x14ac:dyDescent="0.2">
      <c r="A72" s="178"/>
      <c r="B72" s="180"/>
      <c r="C72" s="230" t="s">
        <v>173</v>
      </c>
      <c r="D72" s="231"/>
      <c r="E72" s="181">
        <v>3.2850000000000001</v>
      </c>
      <c r="F72" s="182"/>
      <c r="G72" s="183"/>
      <c r="M72" s="179" t="s">
        <v>173</v>
      </c>
      <c r="O72" s="170"/>
    </row>
    <row r="73" spans="1:104" x14ac:dyDescent="0.2">
      <c r="A73" s="171">
        <v>21</v>
      </c>
      <c r="B73" s="172" t="s">
        <v>174</v>
      </c>
      <c r="C73" s="173" t="s">
        <v>175</v>
      </c>
      <c r="D73" s="174" t="s">
        <v>148</v>
      </c>
      <c r="E73" s="175">
        <v>2.8182</v>
      </c>
      <c r="F73" s="175"/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</v>
      </c>
    </row>
    <row r="74" spans="1:104" ht="22.5" x14ac:dyDescent="0.2">
      <c r="A74" s="178"/>
      <c r="B74" s="180"/>
      <c r="C74" s="230" t="s">
        <v>176</v>
      </c>
      <c r="D74" s="231"/>
      <c r="E74" s="181">
        <v>2.8182</v>
      </c>
      <c r="F74" s="182"/>
      <c r="G74" s="183"/>
      <c r="M74" s="179" t="s">
        <v>176</v>
      </c>
      <c r="O74" s="170"/>
    </row>
    <row r="75" spans="1:104" x14ac:dyDescent="0.2">
      <c r="A75" s="171">
        <v>22</v>
      </c>
      <c r="B75" s="172" t="s">
        <v>177</v>
      </c>
      <c r="C75" s="173" t="s">
        <v>178</v>
      </c>
      <c r="D75" s="174" t="s">
        <v>87</v>
      </c>
      <c r="E75" s="175">
        <v>33.155000000000001</v>
      </c>
      <c r="F75" s="175"/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</v>
      </c>
    </row>
    <row r="76" spans="1:104" ht="22.5" x14ac:dyDescent="0.2">
      <c r="A76" s="178"/>
      <c r="B76" s="180"/>
      <c r="C76" s="230" t="s">
        <v>179</v>
      </c>
      <c r="D76" s="231"/>
      <c r="E76" s="181">
        <v>33.155000000000001</v>
      </c>
      <c r="F76" s="182"/>
      <c r="G76" s="183"/>
      <c r="M76" s="179" t="s">
        <v>179</v>
      </c>
      <c r="O76" s="170"/>
    </row>
    <row r="77" spans="1:104" x14ac:dyDescent="0.2">
      <c r="A77" s="171">
        <v>23</v>
      </c>
      <c r="B77" s="172" t="s">
        <v>180</v>
      </c>
      <c r="C77" s="173" t="s">
        <v>181</v>
      </c>
      <c r="D77" s="174" t="s">
        <v>154</v>
      </c>
      <c r="E77" s="175">
        <v>10</v>
      </c>
      <c r="F77" s="175"/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</v>
      </c>
    </row>
    <row r="78" spans="1:104" x14ac:dyDescent="0.2">
      <c r="A78" s="178"/>
      <c r="B78" s="180"/>
      <c r="C78" s="230" t="s">
        <v>182</v>
      </c>
      <c r="D78" s="231"/>
      <c r="E78" s="181">
        <v>6</v>
      </c>
      <c r="F78" s="182"/>
      <c r="G78" s="183"/>
      <c r="M78" s="179" t="s">
        <v>182</v>
      </c>
      <c r="O78" s="170"/>
    </row>
    <row r="79" spans="1:104" x14ac:dyDescent="0.2">
      <c r="A79" s="178"/>
      <c r="B79" s="180"/>
      <c r="C79" s="230" t="s">
        <v>155</v>
      </c>
      <c r="D79" s="231"/>
      <c r="E79" s="181">
        <v>4</v>
      </c>
      <c r="F79" s="182"/>
      <c r="G79" s="183"/>
      <c r="M79" s="179" t="s">
        <v>155</v>
      </c>
      <c r="O79" s="170"/>
    </row>
    <row r="80" spans="1:104" x14ac:dyDescent="0.2">
      <c r="A80" s="171">
        <v>24</v>
      </c>
      <c r="B80" s="172" t="s">
        <v>183</v>
      </c>
      <c r="C80" s="173" t="s">
        <v>184</v>
      </c>
      <c r="D80" s="174" t="s">
        <v>87</v>
      </c>
      <c r="E80" s="175">
        <v>13.6</v>
      </c>
      <c r="F80" s="175"/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1.17E-3</v>
      </c>
    </row>
    <row r="81" spans="1:104" x14ac:dyDescent="0.2">
      <c r="A81" s="178"/>
      <c r="B81" s="180"/>
      <c r="C81" s="230" t="s">
        <v>185</v>
      </c>
      <c r="D81" s="231"/>
      <c r="E81" s="181">
        <v>7.2</v>
      </c>
      <c r="F81" s="182"/>
      <c r="G81" s="183"/>
      <c r="M81" s="179" t="s">
        <v>185</v>
      </c>
      <c r="O81" s="170"/>
    </row>
    <row r="82" spans="1:104" x14ac:dyDescent="0.2">
      <c r="A82" s="178"/>
      <c r="B82" s="180"/>
      <c r="C82" s="230" t="s">
        <v>186</v>
      </c>
      <c r="D82" s="231"/>
      <c r="E82" s="181">
        <v>6.4</v>
      </c>
      <c r="F82" s="182"/>
      <c r="G82" s="183"/>
      <c r="M82" s="179" t="s">
        <v>186</v>
      </c>
      <c r="O82" s="170"/>
    </row>
    <row r="83" spans="1:104" x14ac:dyDescent="0.2">
      <c r="A83" s="171">
        <v>25</v>
      </c>
      <c r="B83" s="172" t="s">
        <v>187</v>
      </c>
      <c r="C83" s="173" t="s">
        <v>188</v>
      </c>
      <c r="D83" s="174" t="s">
        <v>87</v>
      </c>
      <c r="E83" s="175">
        <v>41.422499999999999</v>
      </c>
      <c r="F83" s="175"/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0</v>
      </c>
    </row>
    <row r="84" spans="1:104" x14ac:dyDescent="0.2">
      <c r="A84" s="178"/>
      <c r="B84" s="180"/>
      <c r="C84" s="230" t="s">
        <v>189</v>
      </c>
      <c r="D84" s="231"/>
      <c r="E84" s="181">
        <v>0</v>
      </c>
      <c r="F84" s="182"/>
      <c r="G84" s="183"/>
      <c r="M84" s="179" t="s">
        <v>189</v>
      </c>
      <c r="O84" s="170"/>
    </row>
    <row r="85" spans="1:104" x14ac:dyDescent="0.2">
      <c r="A85" s="178"/>
      <c r="B85" s="180"/>
      <c r="C85" s="230" t="s">
        <v>190</v>
      </c>
      <c r="D85" s="231"/>
      <c r="E85" s="181">
        <v>9.3510000000000009</v>
      </c>
      <c r="F85" s="182"/>
      <c r="G85" s="183"/>
      <c r="M85" s="179" t="s">
        <v>190</v>
      </c>
      <c r="O85" s="170"/>
    </row>
    <row r="86" spans="1:104" x14ac:dyDescent="0.2">
      <c r="A86" s="178"/>
      <c r="B86" s="180"/>
      <c r="C86" s="230" t="s">
        <v>191</v>
      </c>
      <c r="D86" s="231"/>
      <c r="E86" s="181">
        <v>9.2114999999999991</v>
      </c>
      <c r="F86" s="182"/>
      <c r="G86" s="183"/>
      <c r="M86" s="179" t="s">
        <v>191</v>
      </c>
      <c r="O86" s="170"/>
    </row>
    <row r="87" spans="1:104" x14ac:dyDescent="0.2">
      <c r="A87" s="178"/>
      <c r="B87" s="180"/>
      <c r="C87" s="230" t="s">
        <v>192</v>
      </c>
      <c r="D87" s="231"/>
      <c r="E87" s="181">
        <v>7.2450000000000001</v>
      </c>
      <c r="F87" s="182"/>
      <c r="G87" s="183"/>
      <c r="M87" s="179" t="s">
        <v>192</v>
      </c>
      <c r="O87" s="170"/>
    </row>
    <row r="88" spans="1:104" x14ac:dyDescent="0.2">
      <c r="A88" s="178"/>
      <c r="B88" s="180"/>
      <c r="C88" s="230" t="s">
        <v>193</v>
      </c>
      <c r="D88" s="231"/>
      <c r="E88" s="181">
        <v>15.615</v>
      </c>
      <c r="F88" s="182"/>
      <c r="G88" s="183"/>
      <c r="M88" s="179" t="s">
        <v>193</v>
      </c>
      <c r="O88" s="170"/>
    </row>
    <row r="89" spans="1:104" x14ac:dyDescent="0.2">
      <c r="A89" s="171">
        <v>26</v>
      </c>
      <c r="B89" s="172" t="s">
        <v>194</v>
      </c>
      <c r="C89" s="173" t="s">
        <v>377</v>
      </c>
      <c r="D89" s="174" t="s">
        <v>87</v>
      </c>
      <c r="E89" s="175">
        <v>77.97</v>
      </c>
      <c r="F89" s="175"/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0</v>
      </c>
    </row>
    <row r="90" spans="1:104" ht="33.75" x14ac:dyDescent="0.2">
      <c r="A90" s="178"/>
      <c r="B90" s="180"/>
      <c r="C90" s="230" t="s">
        <v>195</v>
      </c>
      <c r="D90" s="231"/>
      <c r="E90" s="181">
        <v>87.57</v>
      </c>
      <c r="F90" s="182"/>
      <c r="G90" s="183"/>
      <c r="M90" s="179" t="s">
        <v>195</v>
      </c>
      <c r="O90" s="170"/>
    </row>
    <row r="91" spans="1:104" x14ac:dyDescent="0.2">
      <c r="A91" s="178"/>
      <c r="B91" s="180"/>
      <c r="C91" s="230" t="s">
        <v>196</v>
      </c>
      <c r="D91" s="231"/>
      <c r="E91" s="181">
        <v>-9.6</v>
      </c>
      <c r="F91" s="182"/>
      <c r="G91" s="183"/>
      <c r="M91" s="179" t="s">
        <v>196</v>
      </c>
      <c r="O91" s="170"/>
    </row>
    <row r="92" spans="1:104" x14ac:dyDescent="0.2">
      <c r="A92" s="184"/>
      <c r="B92" s="185" t="s">
        <v>76</v>
      </c>
      <c r="C92" s="186" t="str">
        <f>CONCATENATE(B67," ",C67)</f>
        <v>96 Bourání konstrukcí</v>
      </c>
      <c r="D92" s="187"/>
      <c r="E92" s="188"/>
      <c r="F92" s="189"/>
      <c r="G92" s="190">
        <f>SUM(G67:G91)</f>
        <v>0</v>
      </c>
      <c r="O92" s="170">
        <v>4</v>
      </c>
      <c r="BA92" s="191">
        <f>SUM(BA67:BA91)</f>
        <v>0</v>
      </c>
      <c r="BB92" s="191">
        <f>SUM(BB67:BB91)</f>
        <v>0</v>
      </c>
      <c r="BC92" s="191">
        <f>SUM(BC67:BC91)</f>
        <v>0</v>
      </c>
      <c r="BD92" s="191">
        <f>SUM(BD67:BD91)</f>
        <v>0</v>
      </c>
      <c r="BE92" s="191">
        <f>SUM(BE67:BE91)</f>
        <v>0</v>
      </c>
    </row>
    <row r="93" spans="1:104" x14ac:dyDescent="0.2">
      <c r="A93" s="163" t="s">
        <v>74</v>
      </c>
      <c r="B93" s="164" t="s">
        <v>197</v>
      </c>
      <c r="C93" s="165" t="s">
        <v>198</v>
      </c>
      <c r="D93" s="166"/>
      <c r="E93" s="167"/>
      <c r="F93" s="167"/>
      <c r="G93" s="168"/>
      <c r="H93" s="169"/>
      <c r="I93" s="169"/>
      <c r="O93" s="170">
        <v>1</v>
      </c>
    </row>
    <row r="94" spans="1:104" x14ac:dyDescent="0.2">
      <c r="A94" s="171">
        <v>27</v>
      </c>
      <c r="B94" s="172" t="s">
        <v>199</v>
      </c>
      <c r="C94" s="173" t="s">
        <v>200</v>
      </c>
      <c r="D94" s="174" t="s">
        <v>92</v>
      </c>
      <c r="E94" s="175">
        <v>15.480376790999999</v>
      </c>
      <c r="F94" s="175"/>
      <c r="G94" s="176">
        <f>E94*F94</f>
        <v>0</v>
      </c>
      <c r="O94" s="170">
        <v>2</v>
      </c>
      <c r="AA94" s="146">
        <v>7</v>
      </c>
      <c r="AB94" s="146">
        <v>1</v>
      </c>
      <c r="AC94" s="146">
        <v>2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7</v>
      </c>
      <c r="CB94" s="177">
        <v>1</v>
      </c>
      <c r="CZ94" s="146">
        <v>0</v>
      </c>
    </row>
    <row r="95" spans="1:104" x14ac:dyDescent="0.2">
      <c r="A95" s="184"/>
      <c r="B95" s="185" t="s">
        <v>76</v>
      </c>
      <c r="C95" s="186" t="str">
        <f>CONCATENATE(B93," ",C93)</f>
        <v>99 Staveništní přesun hmot</v>
      </c>
      <c r="D95" s="187"/>
      <c r="E95" s="188"/>
      <c r="F95" s="189"/>
      <c r="G95" s="190">
        <f>SUM(G93:G94)</f>
        <v>0</v>
      </c>
      <c r="O95" s="170">
        <v>4</v>
      </c>
      <c r="BA95" s="191">
        <f>SUM(BA93:BA94)</f>
        <v>0</v>
      </c>
      <c r="BB95" s="191">
        <f>SUM(BB93:BB94)</f>
        <v>0</v>
      </c>
      <c r="BC95" s="191">
        <f>SUM(BC93:BC94)</f>
        <v>0</v>
      </c>
      <c r="BD95" s="191">
        <f>SUM(BD93:BD94)</f>
        <v>0</v>
      </c>
      <c r="BE95" s="191">
        <f>SUM(BE93:BE94)</f>
        <v>0</v>
      </c>
    </row>
    <row r="96" spans="1:104" x14ac:dyDescent="0.2">
      <c r="A96" s="163" t="s">
        <v>74</v>
      </c>
      <c r="B96" s="164" t="s">
        <v>201</v>
      </c>
      <c r="C96" s="165" t="s">
        <v>202</v>
      </c>
      <c r="D96" s="166"/>
      <c r="E96" s="167"/>
      <c r="F96" s="167"/>
      <c r="G96" s="168"/>
      <c r="H96" s="169"/>
      <c r="I96" s="169"/>
      <c r="O96" s="170">
        <v>1</v>
      </c>
    </row>
    <row r="97" spans="1:104" ht="22.5" x14ac:dyDescent="0.2">
      <c r="A97" s="171">
        <v>28</v>
      </c>
      <c r="B97" s="172" t="s">
        <v>203</v>
      </c>
      <c r="C97" s="173" t="s">
        <v>204</v>
      </c>
      <c r="D97" s="174" t="s">
        <v>87</v>
      </c>
      <c r="E97" s="175">
        <v>43.901000000000003</v>
      </c>
      <c r="F97" s="175"/>
      <c r="G97" s="176">
        <f>E97*F97</f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7</v>
      </c>
      <c r="CZ97" s="146">
        <v>3.3999999999999998E-3</v>
      </c>
    </row>
    <row r="98" spans="1:104" x14ac:dyDescent="0.2">
      <c r="A98" s="178"/>
      <c r="B98" s="180"/>
      <c r="C98" s="230" t="s">
        <v>205</v>
      </c>
      <c r="D98" s="231"/>
      <c r="E98" s="181">
        <v>0</v>
      </c>
      <c r="F98" s="182"/>
      <c r="G98" s="183"/>
      <c r="M98" s="179" t="s">
        <v>205</v>
      </c>
      <c r="O98" s="170"/>
    </row>
    <row r="99" spans="1:104" x14ac:dyDescent="0.2">
      <c r="A99" s="178"/>
      <c r="B99" s="180"/>
      <c r="C99" s="230" t="s">
        <v>206</v>
      </c>
      <c r="D99" s="231"/>
      <c r="E99" s="181">
        <v>7.2319000000000004</v>
      </c>
      <c r="F99" s="182"/>
      <c r="G99" s="183"/>
      <c r="M99" s="179" t="s">
        <v>206</v>
      </c>
      <c r="O99" s="170"/>
    </row>
    <row r="100" spans="1:104" x14ac:dyDescent="0.2">
      <c r="A100" s="178"/>
      <c r="B100" s="180"/>
      <c r="C100" s="230" t="s">
        <v>207</v>
      </c>
      <c r="D100" s="231"/>
      <c r="E100" s="181">
        <v>6.9954999999999998</v>
      </c>
      <c r="F100" s="182"/>
      <c r="G100" s="183"/>
      <c r="M100" s="179" t="s">
        <v>207</v>
      </c>
      <c r="O100" s="170"/>
    </row>
    <row r="101" spans="1:104" x14ac:dyDescent="0.2">
      <c r="A101" s="178"/>
      <c r="B101" s="180"/>
      <c r="C101" s="230" t="s">
        <v>208</v>
      </c>
      <c r="D101" s="231"/>
      <c r="E101" s="181">
        <v>6.2310999999999996</v>
      </c>
      <c r="F101" s="182"/>
      <c r="G101" s="183"/>
      <c r="M101" s="179" t="s">
        <v>208</v>
      </c>
      <c r="O101" s="170"/>
    </row>
    <row r="102" spans="1:104" x14ac:dyDescent="0.2">
      <c r="A102" s="178"/>
      <c r="B102" s="180"/>
      <c r="C102" s="230" t="s">
        <v>209</v>
      </c>
      <c r="D102" s="231"/>
      <c r="E102" s="181">
        <v>13.314500000000001</v>
      </c>
      <c r="F102" s="182"/>
      <c r="G102" s="183"/>
      <c r="M102" s="179" t="s">
        <v>209</v>
      </c>
      <c r="O102" s="170"/>
    </row>
    <row r="103" spans="1:104" x14ac:dyDescent="0.2">
      <c r="A103" s="178"/>
      <c r="B103" s="180"/>
      <c r="C103" s="230" t="s">
        <v>210</v>
      </c>
      <c r="D103" s="231"/>
      <c r="E103" s="181">
        <v>0</v>
      </c>
      <c r="F103" s="182"/>
      <c r="G103" s="183"/>
      <c r="M103" s="179" t="s">
        <v>210</v>
      </c>
      <c r="O103" s="170"/>
    </row>
    <row r="104" spans="1:104" x14ac:dyDescent="0.2">
      <c r="A104" s="178"/>
      <c r="B104" s="180"/>
      <c r="C104" s="230" t="s">
        <v>211</v>
      </c>
      <c r="D104" s="231"/>
      <c r="E104" s="181">
        <v>2.3580000000000001</v>
      </c>
      <c r="F104" s="182"/>
      <c r="G104" s="183"/>
      <c r="M104" s="179" t="s">
        <v>211</v>
      </c>
      <c r="O104" s="170"/>
    </row>
    <row r="105" spans="1:104" x14ac:dyDescent="0.2">
      <c r="A105" s="178"/>
      <c r="B105" s="180"/>
      <c r="C105" s="230" t="s">
        <v>212</v>
      </c>
      <c r="D105" s="231"/>
      <c r="E105" s="181">
        <v>2.3260000000000001</v>
      </c>
      <c r="F105" s="182"/>
      <c r="G105" s="183"/>
      <c r="M105" s="179" t="s">
        <v>212</v>
      </c>
      <c r="O105" s="170"/>
    </row>
    <row r="106" spans="1:104" x14ac:dyDescent="0.2">
      <c r="A106" s="178"/>
      <c r="B106" s="180"/>
      <c r="C106" s="230" t="s">
        <v>213</v>
      </c>
      <c r="D106" s="231"/>
      <c r="E106" s="181">
        <v>2.0659999999999998</v>
      </c>
      <c r="F106" s="182"/>
      <c r="G106" s="183"/>
      <c r="M106" s="179" t="s">
        <v>213</v>
      </c>
      <c r="O106" s="170"/>
    </row>
    <row r="107" spans="1:104" x14ac:dyDescent="0.2">
      <c r="A107" s="178"/>
      <c r="B107" s="180"/>
      <c r="C107" s="230" t="s">
        <v>214</v>
      </c>
      <c r="D107" s="231"/>
      <c r="E107" s="181">
        <v>3.3780000000000001</v>
      </c>
      <c r="F107" s="182"/>
      <c r="G107" s="183"/>
      <c r="M107" s="179" t="s">
        <v>214</v>
      </c>
      <c r="O107" s="170"/>
    </row>
    <row r="108" spans="1:104" x14ac:dyDescent="0.2">
      <c r="A108" s="171">
        <v>29</v>
      </c>
      <c r="B108" s="172" t="s">
        <v>215</v>
      </c>
      <c r="C108" s="173" t="s">
        <v>216</v>
      </c>
      <c r="D108" s="174" t="s">
        <v>108</v>
      </c>
      <c r="E108" s="175">
        <v>50.64</v>
      </c>
      <c r="F108" s="175"/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2.9E-4</v>
      </c>
    </row>
    <row r="109" spans="1:104" x14ac:dyDescent="0.2">
      <c r="A109" s="178"/>
      <c r="B109" s="180"/>
      <c r="C109" s="230" t="s">
        <v>217</v>
      </c>
      <c r="D109" s="231"/>
      <c r="E109" s="181">
        <v>11.79</v>
      </c>
      <c r="F109" s="182"/>
      <c r="G109" s="183"/>
      <c r="M109" s="179" t="s">
        <v>217</v>
      </c>
      <c r="O109" s="170"/>
    </row>
    <row r="110" spans="1:104" x14ac:dyDescent="0.2">
      <c r="A110" s="178"/>
      <c r="B110" s="180"/>
      <c r="C110" s="230" t="s">
        <v>218</v>
      </c>
      <c r="D110" s="231"/>
      <c r="E110" s="181">
        <v>11.63</v>
      </c>
      <c r="F110" s="182"/>
      <c r="G110" s="183"/>
      <c r="M110" s="179" t="s">
        <v>218</v>
      </c>
      <c r="O110" s="170"/>
    </row>
    <row r="111" spans="1:104" x14ac:dyDescent="0.2">
      <c r="A111" s="178"/>
      <c r="B111" s="180"/>
      <c r="C111" s="230" t="s">
        <v>219</v>
      </c>
      <c r="D111" s="231"/>
      <c r="E111" s="181">
        <v>10.33</v>
      </c>
      <c r="F111" s="182"/>
      <c r="G111" s="183"/>
      <c r="M111" s="179" t="s">
        <v>219</v>
      </c>
      <c r="O111" s="170"/>
    </row>
    <row r="112" spans="1:104" x14ac:dyDescent="0.2">
      <c r="A112" s="178"/>
      <c r="B112" s="180"/>
      <c r="C112" s="230" t="s">
        <v>220</v>
      </c>
      <c r="D112" s="231"/>
      <c r="E112" s="181">
        <v>16.89</v>
      </c>
      <c r="F112" s="182"/>
      <c r="G112" s="183"/>
      <c r="M112" s="179" t="s">
        <v>220</v>
      </c>
      <c r="O112" s="170"/>
    </row>
    <row r="113" spans="1:104" x14ac:dyDescent="0.2">
      <c r="A113" s="171">
        <v>30</v>
      </c>
      <c r="B113" s="172" t="s">
        <v>221</v>
      </c>
      <c r="C113" s="173" t="s">
        <v>222</v>
      </c>
      <c r="D113" s="174" t="s">
        <v>62</v>
      </c>
      <c r="E113" s="175">
        <v>275.01929000000001</v>
      </c>
      <c r="F113" s="175"/>
      <c r="G113" s="176">
        <f>E113*F113</f>
        <v>0</v>
      </c>
      <c r="O113" s="170">
        <v>2</v>
      </c>
      <c r="AA113" s="146">
        <v>7</v>
      </c>
      <c r="AB113" s="146">
        <v>1002</v>
      </c>
      <c r="AC113" s="146">
        <v>5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7</v>
      </c>
      <c r="CB113" s="177">
        <v>1002</v>
      </c>
      <c r="CZ113" s="146">
        <v>0</v>
      </c>
    </row>
    <row r="114" spans="1:104" x14ac:dyDescent="0.2">
      <c r="A114" s="184"/>
      <c r="B114" s="185" t="s">
        <v>76</v>
      </c>
      <c r="C114" s="186" t="str">
        <f>CONCATENATE(B96," ",C96)</f>
        <v>711 Izolace proti vodě</v>
      </c>
      <c r="D114" s="187"/>
      <c r="E114" s="188"/>
      <c r="F114" s="189"/>
      <c r="G114" s="190">
        <f>SUM(G96:G113)</f>
        <v>0</v>
      </c>
      <c r="O114" s="170">
        <v>4</v>
      </c>
      <c r="BA114" s="191">
        <f>SUM(BA96:BA113)</f>
        <v>0</v>
      </c>
      <c r="BB114" s="191">
        <f>SUM(BB96:BB113)</f>
        <v>0</v>
      </c>
      <c r="BC114" s="191">
        <f>SUM(BC96:BC113)</f>
        <v>0</v>
      </c>
      <c r="BD114" s="191">
        <f>SUM(BD96:BD113)</f>
        <v>0</v>
      </c>
      <c r="BE114" s="191">
        <f>SUM(BE96:BE113)</f>
        <v>0</v>
      </c>
    </row>
    <row r="115" spans="1:104" x14ac:dyDescent="0.2">
      <c r="A115" s="163" t="s">
        <v>74</v>
      </c>
      <c r="B115" s="164" t="s">
        <v>223</v>
      </c>
      <c r="C115" s="165" t="s">
        <v>224</v>
      </c>
      <c r="D115" s="166"/>
      <c r="E115" s="167"/>
      <c r="F115" s="167"/>
      <c r="G115" s="168"/>
      <c r="H115" s="169"/>
      <c r="I115" s="169"/>
      <c r="O115" s="170">
        <v>1</v>
      </c>
    </row>
    <row r="116" spans="1:104" x14ac:dyDescent="0.2">
      <c r="A116" s="171">
        <v>31</v>
      </c>
      <c r="B116" s="172" t="s">
        <v>225</v>
      </c>
      <c r="C116" s="173" t="s">
        <v>226</v>
      </c>
      <c r="D116" s="174" t="s">
        <v>227</v>
      </c>
      <c r="E116" s="175">
        <v>1</v>
      </c>
      <c r="F116" s="175"/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72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 x14ac:dyDescent="0.2">
      <c r="A117" s="184"/>
      <c r="B117" s="185" t="s">
        <v>76</v>
      </c>
      <c r="C117" s="186" t="str">
        <f>CONCATENATE(B115," ",C115)</f>
        <v>720 Zdravotechnická instalace</v>
      </c>
      <c r="D117" s="187"/>
      <c r="E117" s="188"/>
      <c r="F117" s="189"/>
      <c r="G117" s="190">
        <f>SUM(G115:G116)</f>
        <v>0</v>
      </c>
      <c r="O117" s="170">
        <v>4</v>
      </c>
      <c r="BA117" s="191">
        <f>SUM(BA115:BA116)</f>
        <v>0</v>
      </c>
      <c r="BB117" s="191">
        <f>SUM(BB115:BB116)</f>
        <v>0</v>
      </c>
      <c r="BC117" s="191">
        <f>SUM(BC115:BC116)</f>
        <v>0</v>
      </c>
      <c r="BD117" s="191">
        <f>SUM(BD115:BD116)</f>
        <v>0</v>
      </c>
      <c r="BE117" s="191">
        <f>SUM(BE115:BE116)</f>
        <v>0</v>
      </c>
    </row>
    <row r="118" spans="1:104" x14ac:dyDescent="0.2">
      <c r="A118" s="163" t="s">
        <v>74</v>
      </c>
      <c r="B118" s="164" t="s">
        <v>228</v>
      </c>
      <c r="C118" s="165" t="s">
        <v>229</v>
      </c>
      <c r="D118" s="166"/>
      <c r="E118" s="167"/>
      <c r="F118" s="167"/>
      <c r="G118" s="168"/>
      <c r="H118" s="169"/>
      <c r="I118" s="169"/>
      <c r="O118" s="170">
        <v>1</v>
      </c>
    </row>
    <row r="119" spans="1:104" x14ac:dyDescent="0.2">
      <c r="A119" s="171">
        <v>32</v>
      </c>
      <c r="B119" s="172" t="s">
        <v>230</v>
      </c>
      <c r="C119" s="173" t="s">
        <v>231</v>
      </c>
      <c r="D119" s="174" t="s">
        <v>87</v>
      </c>
      <c r="E119" s="175">
        <v>5.49</v>
      </c>
      <c r="F119" s="175"/>
      <c r="G119" s="176">
        <f>E119*F119</f>
        <v>0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7</v>
      </c>
      <c r="CZ119" s="146">
        <v>0</v>
      </c>
    </row>
    <row r="120" spans="1:104" x14ac:dyDescent="0.2">
      <c r="A120" s="178"/>
      <c r="B120" s="180"/>
      <c r="C120" s="230" t="s">
        <v>232</v>
      </c>
      <c r="D120" s="231"/>
      <c r="E120" s="181">
        <v>5.49</v>
      </c>
      <c r="F120" s="182"/>
      <c r="G120" s="183"/>
      <c r="M120" s="179" t="s">
        <v>232</v>
      </c>
      <c r="O120" s="170"/>
    </row>
    <row r="121" spans="1:104" x14ac:dyDescent="0.2">
      <c r="A121" s="171">
        <v>33</v>
      </c>
      <c r="B121" s="172" t="s">
        <v>233</v>
      </c>
      <c r="C121" s="173" t="s">
        <v>234</v>
      </c>
      <c r="D121" s="174" t="s">
        <v>87</v>
      </c>
      <c r="E121" s="175">
        <v>5.49</v>
      </c>
      <c r="F121" s="175"/>
      <c r="G121" s="176">
        <f>E121*F121</f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7</v>
      </c>
      <c r="CZ121" s="146">
        <v>0</v>
      </c>
    </row>
    <row r="122" spans="1:104" x14ac:dyDescent="0.2">
      <c r="A122" s="178"/>
      <c r="B122" s="180"/>
      <c r="C122" s="230" t="s">
        <v>232</v>
      </c>
      <c r="D122" s="231"/>
      <c r="E122" s="181">
        <v>5.49</v>
      </c>
      <c r="F122" s="182"/>
      <c r="G122" s="183"/>
      <c r="M122" s="179" t="s">
        <v>232</v>
      </c>
      <c r="O122" s="170"/>
    </row>
    <row r="123" spans="1:104" x14ac:dyDescent="0.2">
      <c r="A123" s="171">
        <v>34</v>
      </c>
      <c r="B123" s="172" t="s">
        <v>235</v>
      </c>
      <c r="C123" s="173" t="s">
        <v>236</v>
      </c>
      <c r="D123" s="174" t="s">
        <v>154</v>
      </c>
      <c r="E123" s="175">
        <v>4</v>
      </c>
      <c r="F123" s="175"/>
      <c r="G123" s="176">
        <f>E123*F123</f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0</v>
      </c>
    </row>
    <row r="124" spans="1:104" x14ac:dyDescent="0.2">
      <c r="A124" s="178"/>
      <c r="B124" s="180"/>
      <c r="C124" s="230" t="s">
        <v>155</v>
      </c>
      <c r="D124" s="231"/>
      <c r="E124" s="181">
        <v>4</v>
      </c>
      <c r="F124" s="182"/>
      <c r="G124" s="183"/>
      <c r="M124" s="179" t="s">
        <v>155</v>
      </c>
      <c r="O124" s="170"/>
    </row>
    <row r="125" spans="1:104" x14ac:dyDescent="0.2">
      <c r="A125" s="171">
        <v>35</v>
      </c>
      <c r="B125" s="172" t="s">
        <v>237</v>
      </c>
      <c r="C125" s="173" t="s">
        <v>238</v>
      </c>
      <c r="D125" s="174" t="s">
        <v>154</v>
      </c>
      <c r="E125" s="175">
        <v>4</v>
      </c>
      <c r="F125" s="175"/>
      <c r="G125" s="176">
        <f>E125*F125</f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7</v>
      </c>
      <c r="CZ125" s="146">
        <v>0</v>
      </c>
    </row>
    <row r="126" spans="1:104" x14ac:dyDescent="0.2">
      <c r="A126" s="178"/>
      <c r="B126" s="180"/>
      <c r="C126" s="230" t="s">
        <v>155</v>
      </c>
      <c r="D126" s="231"/>
      <c r="E126" s="181">
        <v>4</v>
      </c>
      <c r="F126" s="182"/>
      <c r="G126" s="183"/>
      <c r="M126" s="179" t="s">
        <v>155</v>
      </c>
      <c r="O126" s="170"/>
    </row>
    <row r="127" spans="1:104" x14ac:dyDescent="0.2">
      <c r="A127" s="171">
        <v>36</v>
      </c>
      <c r="B127" s="172" t="s">
        <v>239</v>
      </c>
      <c r="C127" s="173" t="s">
        <v>240</v>
      </c>
      <c r="D127" s="174" t="s">
        <v>154</v>
      </c>
      <c r="E127" s="175">
        <v>4</v>
      </c>
      <c r="F127" s="175"/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0</v>
      </c>
    </row>
    <row r="128" spans="1:104" x14ac:dyDescent="0.2">
      <c r="A128" s="178"/>
      <c r="B128" s="180"/>
      <c r="C128" s="230" t="s">
        <v>155</v>
      </c>
      <c r="D128" s="231"/>
      <c r="E128" s="181">
        <v>4</v>
      </c>
      <c r="F128" s="182"/>
      <c r="G128" s="183"/>
      <c r="M128" s="179" t="s">
        <v>155</v>
      </c>
      <c r="O128" s="170"/>
    </row>
    <row r="129" spans="1:104" x14ac:dyDescent="0.2">
      <c r="A129" s="171">
        <v>37</v>
      </c>
      <c r="B129" s="172" t="s">
        <v>241</v>
      </c>
      <c r="C129" s="173" t="s">
        <v>242</v>
      </c>
      <c r="D129" s="174" t="s">
        <v>154</v>
      </c>
      <c r="E129" s="175">
        <v>2</v>
      </c>
      <c r="F129" s="175"/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1.0000000000000001E-5</v>
      </c>
    </row>
    <row r="130" spans="1:104" x14ac:dyDescent="0.2">
      <c r="A130" s="178"/>
      <c r="B130" s="180"/>
      <c r="C130" s="230" t="s">
        <v>243</v>
      </c>
      <c r="D130" s="231"/>
      <c r="E130" s="181">
        <v>2</v>
      </c>
      <c r="F130" s="182"/>
      <c r="G130" s="183"/>
      <c r="M130" s="179" t="s">
        <v>243</v>
      </c>
      <c r="O130" s="170"/>
    </row>
    <row r="131" spans="1:104" x14ac:dyDescent="0.2">
      <c r="A131" s="171">
        <v>38</v>
      </c>
      <c r="B131" s="172" t="s">
        <v>244</v>
      </c>
      <c r="C131" s="173" t="s">
        <v>245</v>
      </c>
      <c r="D131" s="174" t="s">
        <v>154</v>
      </c>
      <c r="E131" s="175">
        <v>4</v>
      </c>
      <c r="F131" s="175"/>
      <c r="G131" s="176">
        <f>E131*F131</f>
        <v>0</v>
      </c>
      <c r="O131" s="170">
        <v>2</v>
      </c>
      <c r="AA131" s="146">
        <v>3</v>
      </c>
      <c r="AB131" s="146">
        <v>7</v>
      </c>
      <c r="AC131" s="146">
        <v>54914582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3</v>
      </c>
      <c r="CB131" s="177">
        <v>7</v>
      </c>
      <c r="CZ131" s="146">
        <v>7.5000000000000002E-4</v>
      </c>
    </row>
    <row r="132" spans="1:104" x14ac:dyDescent="0.2">
      <c r="A132" s="178"/>
      <c r="B132" s="180"/>
      <c r="C132" s="230" t="s">
        <v>155</v>
      </c>
      <c r="D132" s="231"/>
      <c r="E132" s="181">
        <v>4</v>
      </c>
      <c r="F132" s="182"/>
      <c r="G132" s="183"/>
      <c r="M132" s="179" t="s">
        <v>155</v>
      </c>
      <c r="O132" s="170"/>
    </row>
    <row r="133" spans="1:104" x14ac:dyDescent="0.2">
      <c r="A133" s="171">
        <v>39</v>
      </c>
      <c r="B133" s="172" t="s">
        <v>246</v>
      </c>
      <c r="C133" s="173" t="s">
        <v>247</v>
      </c>
      <c r="D133" s="174" t="s">
        <v>154</v>
      </c>
      <c r="E133" s="175">
        <v>4</v>
      </c>
      <c r="F133" s="175"/>
      <c r="G133" s="176">
        <f>E133*F133</f>
        <v>0</v>
      </c>
      <c r="O133" s="170">
        <v>2</v>
      </c>
      <c r="AA133" s="146">
        <v>3</v>
      </c>
      <c r="AB133" s="146">
        <v>7</v>
      </c>
      <c r="AC133" s="146">
        <v>61165003</v>
      </c>
      <c r="AZ133" s="146">
        <v>2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3</v>
      </c>
      <c r="CB133" s="177">
        <v>7</v>
      </c>
      <c r="CZ133" s="146">
        <v>1.9E-2</v>
      </c>
    </row>
    <row r="134" spans="1:104" x14ac:dyDescent="0.2">
      <c r="A134" s="178"/>
      <c r="B134" s="180"/>
      <c r="C134" s="230" t="s">
        <v>155</v>
      </c>
      <c r="D134" s="231"/>
      <c r="E134" s="181">
        <v>4</v>
      </c>
      <c r="F134" s="182"/>
      <c r="G134" s="183"/>
      <c r="M134" s="179" t="s">
        <v>155</v>
      </c>
      <c r="O134" s="170"/>
    </row>
    <row r="135" spans="1:104" x14ac:dyDescent="0.2">
      <c r="A135" s="171">
        <v>40</v>
      </c>
      <c r="B135" s="172" t="s">
        <v>248</v>
      </c>
      <c r="C135" s="173" t="s">
        <v>249</v>
      </c>
      <c r="D135" s="174" t="s">
        <v>154</v>
      </c>
      <c r="E135" s="175">
        <v>2</v>
      </c>
      <c r="F135" s="175"/>
      <c r="G135" s="176">
        <f>E135*F135</f>
        <v>0</v>
      </c>
      <c r="O135" s="170">
        <v>2</v>
      </c>
      <c r="AA135" s="146">
        <v>3</v>
      </c>
      <c r="AB135" s="146">
        <v>7</v>
      </c>
      <c r="AC135" s="146">
        <v>61187161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3</v>
      </c>
      <c r="CB135" s="177">
        <v>7</v>
      </c>
      <c r="CZ135" s="146">
        <v>1.6100000000000001E-3</v>
      </c>
    </row>
    <row r="136" spans="1:104" x14ac:dyDescent="0.2">
      <c r="A136" s="178"/>
      <c r="B136" s="180"/>
      <c r="C136" s="230" t="s">
        <v>243</v>
      </c>
      <c r="D136" s="231"/>
      <c r="E136" s="181">
        <v>2</v>
      </c>
      <c r="F136" s="182"/>
      <c r="G136" s="183"/>
      <c r="M136" s="179" t="s">
        <v>243</v>
      </c>
      <c r="O136" s="170"/>
    </row>
    <row r="137" spans="1:104" x14ac:dyDescent="0.2">
      <c r="A137" s="171">
        <v>41</v>
      </c>
      <c r="B137" s="172" t="s">
        <v>250</v>
      </c>
      <c r="C137" s="173" t="s">
        <v>251</v>
      </c>
      <c r="D137" s="174" t="s">
        <v>62</v>
      </c>
      <c r="E137" s="175">
        <v>138.92997</v>
      </c>
      <c r="F137" s="175"/>
      <c r="G137" s="176">
        <f>E137*F137</f>
        <v>0</v>
      </c>
      <c r="O137" s="170">
        <v>2</v>
      </c>
      <c r="AA137" s="146">
        <v>7</v>
      </c>
      <c r="AB137" s="146">
        <v>1002</v>
      </c>
      <c r="AC137" s="146">
        <v>5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7</v>
      </c>
      <c r="CB137" s="177">
        <v>1002</v>
      </c>
      <c r="CZ137" s="146">
        <v>0</v>
      </c>
    </row>
    <row r="138" spans="1:104" x14ac:dyDescent="0.2">
      <c r="A138" s="184"/>
      <c r="B138" s="185" t="s">
        <v>76</v>
      </c>
      <c r="C138" s="186" t="str">
        <f>CONCATENATE(B118," ",C118)</f>
        <v>766 Konstrukce truhlářské</v>
      </c>
      <c r="D138" s="187"/>
      <c r="E138" s="188"/>
      <c r="F138" s="189"/>
      <c r="G138" s="190">
        <f>SUM(G118:G137)</f>
        <v>0</v>
      </c>
      <c r="O138" s="170">
        <v>4</v>
      </c>
      <c r="BA138" s="191">
        <f>SUM(BA118:BA137)</f>
        <v>0</v>
      </c>
      <c r="BB138" s="191">
        <f>SUM(BB118:BB137)</f>
        <v>0</v>
      </c>
      <c r="BC138" s="191">
        <f>SUM(BC118:BC137)</f>
        <v>0</v>
      </c>
      <c r="BD138" s="191">
        <f>SUM(BD118:BD137)</f>
        <v>0</v>
      </c>
      <c r="BE138" s="191">
        <f>SUM(BE118:BE137)</f>
        <v>0</v>
      </c>
    </row>
    <row r="139" spans="1:104" x14ac:dyDescent="0.2">
      <c r="A139" s="163" t="s">
        <v>74</v>
      </c>
      <c r="B139" s="164" t="s">
        <v>252</v>
      </c>
      <c r="C139" s="165" t="s">
        <v>253</v>
      </c>
      <c r="D139" s="166"/>
      <c r="E139" s="167"/>
      <c r="F139" s="167"/>
      <c r="G139" s="168"/>
      <c r="H139" s="169"/>
      <c r="I139" s="169"/>
      <c r="O139" s="170">
        <v>1</v>
      </c>
    </row>
    <row r="140" spans="1:104" ht="22.5" x14ac:dyDescent="0.2">
      <c r="A140" s="171">
        <v>42</v>
      </c>
      <c r="B140" s="172" t="s">
        <v>254</v>
      </c>
      <c r="C140" s="173" t="s">
        <v>255</v>
      </c>
      <c r="D140" s="174" t="s">
        <v>227</v>
      </c>
      <c r="E140" s="175">
        <v>1</v>
      </c>
      <c r="F140" s="175"/>
      <c r="G140" s="176">
        <f>E140*F140</f>
        <v>0</v>
      </c>
      <c r="O140" s="170">
        <v>2</v>
      </c>
      <c r="AA140" s="146">
        <v>12</v>
      </c>
      <c r="AB140" s="146">
        <v>0</v>
      </c>
      <c r="AC140" s="146">
        <v>44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12</v>
      </c>
      <c r="CB140" s="177">
        <v>0</v>
      </c>
      <c r="CZ140" s="146">
        <v>0</v>
      </c>
    </row>
    <row r="141" spans="1:104" x14ac:dyDescent="0.2">
      <c r="A141" s="178"/>
      <c r="B141" s="180"/>
      <c r="C141" s="230" t="s">
        <v>256</v>
      </c>
      <c r="D141" s="231"/>
      <c r="E141" s="181">
        <v>0</v>
      </c>
      <c r="F141" s="182"/>
      <c r="G141" s="183"/>
      <c r="M141" s="179" t="s">
        <v>256</v>
      </c>
      <c r="O141" s="170"/>
    </row>
    <row r="142" spans="1:104" x14ac:dyDescent="0.2">
      <c r="A142" s="178"/>
      <c r="B142" s="180"/>
      <c r="C142" s="230" t="s">
        <v>257</v>
      </c>
      <c r="D142" s="231"/>
      <c r="E142" s="181">
        <v>1</v>
      </c>
      <c r="F142" s="182"/>
      <c r="G142" s="183"/>
      <c r="M142" s="179" t="s">
        <v>257</v>
      </c>
      <c r="O142" s="170"/>
    </row>
    <row r="143" spans="1:104" ht="22.5" x14ac:dyDescent="0.2">
      <c r="A143" s="171">
        <v>43</v>
      </c>
      <c r="B143" s="172" t="s">
        <v>258</v>
      </c>
      <c r="C143" s="173" t="s">
        <v>259</v>
      </c>
      <c r="D143" s="174" t="s">
        <v>227</v>
      </c>
      <c r="E143" s="175">
        <v>1</v>
      </c>
      <c r="F143" s="175"/>
      <c r="G143" s="176">
        <f>E143*F143</f>
        <v>0</v>
      </c>
      <c r="O143" s="170">
        <v>2</v>
      </c>
      <c r="AA143" s="146">
        <v>12</v>
      </c>
      <c r="AB143" s="146">
        <v>0</v>
      </c>
      <c r="AC143" s="146">
        <v>45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12</v>
      </c>
      <c r="CB143" s="177">
        <v>0</v>
      </c>
      <c r="CZ143" s="146">
        <v>0</v>
      </c>
    </row>
    <row r="144" spans="1:104" x14ac:dyDescent="0.2">
      <c r="A144" s="178"/>
      <c r="B144" s="180"/>
      <c r="C144" s="230" t="s">
        <v>260</v>
      </c>
      <c r="D144" s="231"/>
      <c r="E144" s="181">
        <v>0</v>
      </c>
      <c r="F144" s="182"/>
      <c r="G144" s="183"/>
      <c r="M144" s="179" t="s">
        <v>260</v>
      </c>
      <c r="O144" s="170"/>
    </row>
    <row r="145" spans="1:104" x14ac:dyDescent="0.2">
      <c r="A145" s="178"/>
      <c r="B145" s="180"/>
      <c r="C145" s="230" t="s">
        <v>261</v>
      </c>
      <c r="D145" s="231"/>
      <c r="E145" s="181">
        <v>1</v>
      </c>
      <c r="F145" s="182"/>
      <c r="G145" s="183"/>
      <c r="M145" s="179" t="s">
        <v>261</v>
      </c>
      <c r="O145" s="170"/>
    </row>
    <row r="146" spans="1:104" x14ac:dyDescent="0.2">
      <c r="A146" s="184"/>
      <c r="B146" s="185" t="s">
        <v>76</v>
      </c>
      <c r="C146" s="186" t="str">
        <f>CONCATENATE(B139," ",C139)</f>
        <v>767 Konstrukce zámečnické</v>
      </c>
      <c r="D146" s="187"/>
      <c r="E146" s="188"/>
      <c r="F146" s="189"/>
      <c r="G146" s="190">
        <f>SUM(G139:G145)</f>
        <v>0</v>
      </c>
      <c r="O146" s="170">
        <v>4</v>
      </c>
      <c r="BA146" s="191">
        <f>SUM(BA139:BA145)</f>
        <v>0</v>
      </c>
      <c r="BB146" s="191">
        <f>SUM(BB139:BB145)</f>
        <v>0</v>
      </c>
      <c r="BC146" s="191">
        <f>SUM(BC139:BC145)</f>
        <v>0</v>
      </c>
      <c r="BD146" s="191">
        <f>SUM(BD139:BD145)</f>
        <v>0</v>
      </c>
      <c r="BE146" s="191">
        <f>SUM(BE139:BE145)</f>
        <v>0</v>
      </c>
    </row>
    <row r="147" spans="1:104" x14ac:dyDescent="0.2">
      <c r="A147" s="163" t="s">
        <v>74</v>
      </c>
      <c r="B147" s="164" t="s">
        <v>262</v>
      </c>
      <c r="C147" s="165" t="s">
        <v>263</v>
      </c>
      <c r="D147" s="166"/>
      <c r="E147" s="167"/>
      <c r="F147" s="167"/>
      <c r="G147" s="168"/>
      <c r="H147" s="169"/>
      <c r="I147" s="169"/>
      <c r="O147" s="170">
        <v>1</v>
      </c>
    </row>
    <row r="148" spans="1:104" ht="22.5" x14ac:dyDescent="0.2">
      <c r="A148" s="171">
        <v>44</v>
      </c>
      <c r="B148" s="172" t="s">
        <v>264</v>
      </c>
      <c r="C148" s="173" t="s">
        <v>379</v>
      </c>
      <c r="D148" s="174" t="s">
        <v>75</v>
      </c>
      <c r="E148" s="175">
        <v>1</v>
      </c>
      <c r="F148" s="175"/>
      <c r="G148" s="176">
        <f>E148*F148</f>
        <v>0</v>
      </c>
      <c r="O148" s="170">
        <v>2</v>
      </c>
      <c r="AA148" s="146">
        <v>12</v>
      </c>
      <c r="AB148" s="146">
        <v>0</v>
      </c>
      <c r="AC148" s="146">
        <v>59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12</v>
      </c>
      <c r="CB148" s="177">
        <v>0</v>
      </c>
      <c r="CZ148" s="146">
        <v>0</v>
      </c>
    </row>
    <row r="149" spans="1:104" x14ac:dyDescent="0.2">
      <c r="A149" s="178"/>
      <c r="B149" s="180"/>
      <c r="C149" s="230" t="s">
        <v>265</v>
      </c>
      <c r="D149" s="231"/>
      <c r="E149" s="181">
        <v>1</v>
      </c>
      <c r="F149" s="182"/>
      <c r="G149" s="183"/>
      <c r="M149" s="204">
        <v>4.3756944444444441</v>
      </c>
      <c r="O149" s="170"/>
    </row>
    <row r="150" spans="1:104" x14ac:dyDescent="0.2">
      <c r="A150" s="184"/>
      <c r="B150" s="185" t="s">
        <v>76</v>
      </c>
      <c r="C150" s="186" t="str">
        <f>CONCATENATE(B147," ",C147)</f>
        <v>769 Otvorové prvky z plastu</v>
      </c>
      <c r="D150" s="187"/>
      <c r="E150" s="188"/>
      <c r="F150" s="189"/>
      <c r="G150" s="190">
        <f>SUM(G147:G149)</f>
        <v>0</v>
      </c>
      <c r="O150" s="170">
        <v>4</v>
      </c>
      <c r="BA150" s="191">
        <f>SUM(BA147:BA149)</f>
        <v>0</v>
      </c>
      <c r="BB150" s="191">
        <f>SUM(BB147:BB149)</f>
        <v>0</v>
      </c>
      <c r="BC150" s="191">
        <f>SUM(BC147:BC149)</f>
        <v>0</v>
      </c>
      <c r="BD150" s="191">
        <f>SUM(BD147:BD149)</f>
        <v>0</v>
      </c>
      <c r="BE150" s="191">
        <f>SUM(BE147:BE149)</f>
        <v>0</v>
      </c>
    </row>
    <row r="151" spans="1:104" x14ac:dyDescent="0.2">
      <c r="A151" s="163" t="s">
        <v>74</v>
      </c>
      <c r="B151" s="164" t="s">
        <v>266</v>
      </c>
      <c r="C151" s="165" t="s">
        <v>267</v>
      </c>
      <c r="D151" s="166"/>
      <c r="E151" s="167"/>
      <c r="F151" s="167"/>
      <c r="G151" s="168"/>
      <c r="H151" s="169"/>
      <c r="I151" s="169"/>
      <c r="O151" s="170">
        <v>1</v>
      </c>
    </row>
    <row r="152" spans="1:104" x14ac:dyDescent="0.2">
      <c r="A152" s="171">
        <v>45</v>
      </c>
      <c r="B152" s="172" t="s">
        <v>268</v>
      </c>
      <c r="C152" s="173" t="s">
        <v>269</v>
      </c>
      <c r="D152" s="174" t="s">
        <v>87</v>
      </c>
      <c r="E152" s="175">
        <v>33.773000000000003</v>
      </c>
      <c r="F152" s="175"/>
      <c r="G152" s="176">
        <f>E152*F152</f>
        <v>0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1</v>
      </c>
      <c r="CB152" s="177">
        <v>7</v>
      </c>
      <c r="CZ152" s="146">
        <v>4.5500000000000002E-3</v>
      </c>
    </row>
    <row r="153" spans="1:104" x14ac:dyDescent="0.2">
      <c r="A153" s="178"/>
      <c r="B153" s="180"/>
      <c r="C153" s="230" t="s">
        <v>206</v>
      </c>
      <c r="D153" s="231"/>
      <c r="E153" s="181">
        <v>7.2319000000000004</v>
      </c>
      <c r="F153" s="182"/>
      <c r="G153" s="183"/>
      <c r="M153" s="179" t="s">
        <v>206</v>
      </c>
      <c r="O153" s="170"/>
    </row>
    <row r="154" spans="1:104" x14ac:dyDescent="0.2">
      <c r="A154" s="178"/>
      <c r="B154" s="180"/>
      <c r="C154" s="230" t="s">
        <v>207</v>
      </c>
      <c r="D154" s="231"/>
      <c r="E154" s="181">
        <v>6.9954999999999998</v>
      </c>
      <c r="F154" s="182"/>
      <c r="G154" s="183"/>
      <c r="M154" s="179" t="s">
        <v>207</v>
      </c>
      <c r="O154" s="170"/>
    </row>
    <row r="155" spans="1:104" x14ac:dyDescent="0.2">
      <c r="A155" s="178"/>
      <c r="B155" s="180"/>
      <c r="C155" s="230" t="s">
        <v>208</v>
      </c>
      <c r="D155" s="231"/>
      <c r="E155" s="181">
        <v>6.2310999999999996</v>
      </c>
      <c r="F155" s="182"/>
      <c r="G155" s="183"/>
      <c r="M155" s="179" t="s">
        <v>208</v>
      </c>
      <c r="O155" s="170"/>
    </row>
    <row r="156" spans="1:104" x14ac:dyDescent="0.2">
      <c r="A156" s="178"/>
      <c r="B156" s="180"/>
      <c r="C156" s="230" t="s">
        <v>209</v>
      </c>
      <c r="D156" s="231"/>
      <c r="E156" s="181">
        <v>13.314500000000001</v>
      </c>
      <c r="F156" s="182"/>
      <c r="G156" s="183"/>
      <c r="M156" s="179" t="s">
        <v>209</v>
      </c>
      <c r="O156" s="170"/>
    </row>
    <row r="157" spans="1:104" x14ac:dyDescent="0.2">
      <c r="A157" s="171">
        <v>46</v>
      </c>
      <c r="B157" s="172" t="s">
        <v>270</v>
      </c>
      <c r="C157" s="173" t="s">
        <v>271</v>
      </c>
      <c r="D157" s="174" t="s">
        <v>108</v>
      </c>
      <c r="E157" s="175">
        <v>60.18</v>
      </c>
      <c r="F157" s="175"/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4.0000000000000003E-5</v>
      </c>
    </row>
    <row r="158" spans="1:104" x14ac:dyDescent="0.2">
      <c r="A158" s="178"/>
      <c r="B158" s="180"/>
      <c r="C158" s="230" t="s">
        <v>272</v>
      </c>
      <c r="D158" s="231"/>
      <c r="E158" s="181">
        <v>0</v>
      </c>
      <c r="F158" s="182"/>
      <c r="G158" s="183"/>
      <c r="M158" s="179" t="s">
        <v>272</v>
      </c>
      <c r="O158" s="170"/>
    </row>
    <row r="159" spans="1:104" x14ac:dyDescent="0.2">
      <c r="A159" s="178"/>
      <c r="B159" s="180"/>
      <c r="C159" s="230" t="s">
        <v>273</v>
      </c>
      <c r="D159" s="231"/>
      <c r="E159" s="181">
        <v>13.42</v>
      </c>
      <c r="F159" s="182"/>
      <c r="G159" s="183"/>
      <c r="M159" s="179" t="s">
        <v>273</v>
      </c>
      <c r="O159" s="170"/>
    </row>
    <row r="160" spans="1:104" x14ac:dyDescent="0.2">
      <c r="A160" s="178"/>
      <c r="B160" s="180"/>
      <c r="C160" s="230" t="s">
        <v>274</v>
      </c>
      <c r="D160" s="231"/>
      <c r="E160" s="181">
        <v>13.33</v>
      </c>
      <c r="F160" s="182"/>
      <c r="G160" s="183"/>
      <c r="M160" s="179" t="s">
        <v>274</v>
      </c>
      <c r="O160" s="170"/>
    </row>
    <row r="161" spans="1:104" x14ac:dyDescent="0.2">
      <c r="A161" s="178"/>
      <c r="B161" s="180"/>
      <c r="C161" s="230" t="s">
        <v>275</v>
      </c>
      <c r="D161" s="231"/>
      <c r="E161" s="181">
        <v>12.065</v>
      </c>
      <c r="F161" s="182"/>
      <c r="G161" s="183"/>
      <c r="M161" s="179" t="s">
        <v>275</v>
      </c>
      <c r="O161" s="170"/>
    </row>
    <row r="162" spans="1:104" x14ac:dyDescent="0.2">
      <c r="A162" s="178"/>
      <c r="B162" s="180"/>
      <c r="C162" s="230" t="s">
        <v>276</v>
      </c>
      <c r="D162" s="231"/>
      <c r="E162" s="181">
        <v>21.364999999999998</v>
      </c>
      <c r="F162" s="182"/>
      <c r="G162" s="183"/>
      <c r="M162" s="179" t="s">
        <v>276</v>
      </c>
      <c r="O162" s="170"/>
    </row>
    <row r="163" spans="1:104" x14ac:dyDescent="0.2">
      <c r="A163" s="171">
        <v>47</v>
      </c>
      <c r="B163" s="172" t="s">
        <v>277</v>
      </c>
      <c r="C163" s="173" t="s">
        <v>278</v>
      </c>
      <c r="D163" s="174" t="s">
        <v>87</v>
      </c>
      <c r="E163" s="175">
        <v>33.773000000000003</v>
      </c>
      <c r="F163" s="175"/>
      <c r="G163" s="176">
        <f>E163*F163</f>
        <v>0</v>
      </c>
      <c r="O163" s="170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7</v>
      </c>
      <c r="CZ163" s="146">
        <v>8.0000000000000004E-4</v>
      </c>
    </row>
    <row r="164" spans="1:104" x14ac:dyDescent="0.2">
      <c r="A164" s="178"/>
      <c r="B164" s="180"/>
      <c r="C164" s="230" t="s">
        <v>206</v>
      </c>
      <c r="D164" s="231"/>
      <c r="E164" s="181">
        <v>7.2319000000000004</v>
      </c>
      <c r="F164" s="182"/>
      <c r="G164" s="183"/>
      <c r="M164" s="179" t="s">
        <v>206</v>
      </c>
      <c r="O164" s="170"/>
    </row>
    <row r="165" spans="1:104" x14ac:dyDescent="0.2">
      <c r="A165" s="178"/>
      <c r="B165" s="180"/>
      <c r="C165" s="230" t="s">
        <v>207</v>
      </c>
      <c r="D165" s="231"/>
      <c r="E165" s="181">
        <v>6.9954999999999998</v>
      </c>
      <c r="F165" s="182"/>
      <c r="G165" s="183"/>
      <c r="M165" s="179" t="s">
        <v>207</v>
      </c>
      <c r="O165" s="170"/>
    </row>
    <row r="166" spans="1:104" x14ac:dyDescent="0.2">
      <c r="A166" s="178"/>
      <c r="B166" s="180"/>
      <c r="C166" s="230" t="s">
        <v>208</v>
      </c>
      <c r="D166" s="231"/>
      <c r="E166" s="181">
        <v>6.2310999999999996</v>
      </c>
      <c r="F166" s="182"/>
      <c r="G166" s="183"/>
      <c r="M166" s="179" t="s">
        <v>208</v>
      </c>
      <c r="O166" s="170"/>
    </row>
    <row r="167" spans="1:104" x14ac:dyDescent="0.2">
      <c r="A167" s="178"/>
      <c r="B167" s="180"/>
      <c r="C167" s="230" t="s">
        <v>209</v>
      </c>
      <c r="D167" s="231"/>
      <c r="E167" s="181">
        <v>13.314500000000001</v>
      </c>
      <c r="F167" s="182"/>
      <c r="G167" s="183"/>
      <c r="M167" s="179" t="s">
        <v>209</v>
      </c>
      <c r="O167" s="170"/>
    </row>
    <row r="168" spans="1:104" x14ac:dyDescent="0.2">
      <c r="A168" s="171">
        <v>48</v>
      </c>
      <c r="B168" s="172" t="s">
        <v>279</v>
      </c>
      <c r="C168" s="173" t="s">
        <v>389</v>
      </c>
      <c r="D168" s="174" t="s">
        <v>87</v>
      </c>
      <c r="E168" s="175">
        <v>37.150300000000001</v>
      </c>
      <c r="F168" s="237">
        <v>305</v>
      </c>
      <c r="G168" s="238">
        <f>E168*F168</f>
        <v>11330.8415</v>
      </c>
      <c r="O168" s="170">
        <v>2</v>
      </c>
      <c r="AA168" s="146">
        <v>3</v>
      </c>
      <c r="AB168" s="146">
        <v>7</v>
      </c>
      <c r="AC168" s="146">
        <v>597642020</v>
      </c>
      <c r="AZ168" s="146">
        <v>2</v>
      </c>
      <c r="BA168" s="146">
        <f>IF(AZ168=1,G168,0)</f>
        <v>0</v>
      </c>
      <c r="BB168" s="146">
        <f>IF(AZ168=2,G168,0)</f>
        <v>11330.8415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3</v>
      </c>
      <c r="CB168" s="177">
        <v>7</v>
      </c>
      <c r="CZ168" s="146">
        <v>1.9199999999999998E-2</v>
      </c>
    </row>
    <row r="169" spans="1:104" x14ac:dyDescent="0.2">
      <c r="A169" s="178"/>
      <c r="B169" s="180"/>
      <c r="C169" s="230" t="s">
        <v>280</v>
      </c>
      <c r="D169" s="231"/>
      <c r="E169" s="181">
        <v>7.9550999999999998</v>
      </c>
      <c r="F169" s="182"/>
      <c r="G169" s="183"/>
      <c r="M169" s="179" t="s">
        <v>280</v>
      </c>
      <c r="O169" s="170"/>
    </row>
    <row r="170" spans="1:104" x14ac:dyDescent="0.2">
      <c r="A170" s="178"/>
      <c r="B170" s="180"/>
      <c r="C170" s="230" t="s">
        <v>281</v>
      </c>
      <c r="D170" s="231"/>
      <c r="E170" s="181">
        <v>7.6951000000000001</v>
      </c>
      <c r="F170" s="182"/>
      <c r="G170" s="183"/>
      <c r="M170" s="179" t="s">
        <v>281</v>
      </c>
      <c r="O170" s="170"/>
    </row>
    <row r="171" spans="1:104" x14ac:dyDescent="0.2">
      <c r="A171" s="178"/>
      <c r="B171" s="180"/>
      <c r="C171" s="230" t="s">
        <v>282</v>
      </c>
      <c r="D171" s="231"/>
      <c r="E171" s="181">
        <v>6.8541999999999996</v>
      </c>
      <c r="F171" s="182"/>
      <c r="G171" s="183"/>
      <c r="M171" s="179" t="s">
        <v>282</v>
      </c>
      <c r="O171" s="170"/>
    </row>
    <row r="172" spans="1:104" x14ac:dyDescent="0.2">
      <c r="A172" s="178"/>
      <c r="B172" s="180"/>
      <c r="C172" s="230" t="s">
        <v>283</v>
      </c>
      <c r="D172" s="231"/>
      <c r="E172" s="181">
        <v>14.646000000000001</v>
      </c>
      <c r="F172" s="182"/>
      <c r="G172" s="183"/>
      <c r="M172" s="179" t="s">
        <v>283</v>
      </c>
      <c r="O172" s="170"/>
    </row>
    <row r="173" spans="1:104" x14ac:dyDescent="0.2">
      <c r="A173" s="171">
        <v>49</v>
      </c>
      <c r="B173" s="172" t="s">
        <v>284</v>
      </c>
      <c r="C173" s="173" t="s">
        <v>285</v>
      </c>
      <c r="D173" s="174" t="s">
        <v>62</v>
      </c>
      <c r="E173" s="175">
        <v>368.92371250999997</v>
      </c>
      <c r="F173" s="175"/>
      <c r="G173" s="176">
        <f>E173*F173</f>
        <v>0</v>
      </c>
      <c r="O173" s="170">
        <v>2</v>
      </c>
      <c r="AA173" s="146">
        <v>7</v>
      </c>
      <c r="AB173" s="146">
        <v>1002</v>
      </c>
      <c r="AC173" s="146">
        <v>5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7</v>
      </c>
      <c r="CB173" s="177">
        <v>1002</v>
      </c>
      <c r="CZ173" s="146">
        <v>0</v>
      </c>
    </row>
    <row r="174" spans="1:104" x14ac:dyDescent="0.2">
      <c r="A174" s="184"/>
      <c r="B174" s="185" t="s">
        <v>76</v>
      </c>
      <c r="C174" s="186" t="str">
        <f>CONCATENATE(B151," ",C151)</f>
        <v>771 Podlahy z dlaždic a obklady</v>
      </c>
      <c r="D174" s="187"/>
      <c r="E174" s="188"/>
      <c r="F174" s="189"/>
      <c r="G174" s="190">
        <f>SUM(G151:G173)</f>
        <v>11330.8415</v>
      </c>
      <c r="O174" s="170">
        <v>4</v>
      </c>
      <c r="BA174" s="191">
        <f>SUM(BA151:BA173)</f>
        <v>0</v>
      </c>
      <c r="BB174" s="191">
        <f>SUM(BB151:BB173)</f>
        <v>11330.8415</v>
      </c>
      <c r="BC174" s="191">
        <f>SUM(BC151:BC173)</f>
        <v>0</v>
      </c>
      <c r="BD174" s="191">
        <f>SUM(BD151:BD173)</f>
        <v>0</v>
      </c>
      <c r="BE174" s="191">
        <f>SUM(BE151:BE173)</f>
        <v>0</v>
      </c>
    </row>
    <row r="175" spans="1:104" x14ac:dyDescent="0.2">
      <c r="A175" s="163" t="s">
        <v>74</v>
      </c>
      <c r="B175" s="164" t="s">
        <v>286</v>
      </c>
      <c r="C175" s="165" t="s">
        <v>287</v>
      </c>
      <c r="D175" s="166"/>
      <c r="E175" s="167"/>
      <c r="F175" s="167"/>
      <c r="G175" s="168"/>
      <c r="H175" s="169"/>
      <c r="I175" s="169"/>
      <c r="O175" s="170">
        <v>1</v>
      </c>
    </row>
    <row r="176" spans="1:104" x14ac:dyDescent="0.2">
      <c r="A176" s="171">
        <v>50</v>
      </c>
      <c r="B176" s="172" t="s">
        <v>288</v>
      </c>
      <c r="C176" s="173" t="s">
        <v>289</v>
      </c>
      <c r="D176" s="174" t="s">
        <v>108</v>
      </c>
      <c r="E176" s="175">
        <v>59.375</v>
      </c>
      <c r="F176" s="175"/>
      <c r="G176" s="176">
        <f>E176*F176</f>
        <v>0</v>
      </c>
      <c r="O176" s="170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</v>
      </c>
      <c r="CB176" s="177">
        <v>7</v>
      </c>
      <c r="CZ176" s="146">
        <v>0</v>
      </c>
    </row>
    <row r="177" spans="1:104" x14ac:dyDescent="0.2">
      <c r="A177" s="178"/>
      <c r="B177" s="180"/>
      <c r="C177" s="230" t="s">
        <v>290</v>
      </c>
      <c r="D177" s="231"/>
      <c r="E177" s="181">
        <v>13.79</v>
      </c>
      <c r="F177" s="182"/>
      <c r="G177" s="183"/>
      <c r="M177" s="179" t="s">
        <v>290</v>
      </c>
      <c r="O177" s="170"/>
    </row>
    <row r="178" spans="1:104" x14ac:dyDescent="0.2">
      <c r="A178" s="178"/>
      <c r="B178" s="180"/>
      <c r="C178" s="230" t="s">
        <v>291</v>
      </c>
      <c r="D178" s="231"/>
      <c r="E178" s="181">
        <v>13.63</v>
      </c>
      <c r="F178" s="182"/>
      <c r="G178" s="183"/>
      <c r="M178" s="179" t="s">
        <v>291</v>
      </c>
      <c r="O178" s="170"/>
    </row>
    <row r="179" spans="1:104" x14ac:dyDescent="0.2">
      <c r="A179" s="178"/>
      <c r="B179" s="180"/>
      <c r="C179" s="230" t="s">
        <v>292</v>
      </c>
      <c r="D179" s="231"/>
      <c r="E179" s="181">
        <v>10.33</v>
      </c>
      <c r="F179" s="182"/>
      <c r="G179" s="183"/>
      <c r="M179" s="179" t="s">
        <v>292</v>
      </c>
      <c r="O179" s="170"/>
    </row>
    <row r="180" spans="1:104" x14ac:dyDescent="0.2">
      <c r="A180" s="178"/>
      <c r="B180" s="180"/>
      <c r="C180" s="230" t="s">
        <v>293</v>
      </c>
      <c r="D180" s="231"/>
      <c r="E180" s="181">
        <v>21.625</v>
      </c>
      <c r="F180" s="182"/>
      <c r="G180" s="183"/>
      <c r="M180" s="179" t="s">
        <v>293</v>
      </c>
      <c r="O180" s="170"/>
    </row>
    <row r="181" spans="1:104" x14ac:dyDescent="0.2">
      <c r="A181" s="171">
        <v>51</v>
      </c>
      <c r="B181" s="172" t="s">
        <v>294</v>
      </c>
      <c r="C181" s="173" t="s">
        <v>295</v>
      </c>
      <c r="D181" s="174" t="s">
        <v>87</v>
      </c>
      <c r="E181" s="175">
        <v>101.48</v>
      </c>
      <c r="F181" s="175"/>
      <c r="G181" s="176">
        <f>E181*F181</f>
        <v>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</v>
      </c>
      <c r="CB181" s="177">
        <v>7</v>
      </c>
      <c r="CZ181" s="146">
        <v>4.45E-3</v>
      </c>
    </row>
    <row r="182" spans="1:104" x14ac:dyDescent="0.2">
      <c r="A182" s="178"/>
      <c r="B182" s="180"/>
      <c r="C182" s="230" t="s">
        <v>296</v>
      </c>
      <c r="D182" s="231"/>
      <c r="E182" s="181">
        <v>0</v>
      </c>
      <c r="F182" s="182"/>
      <c r="G182" s="183"/>
      <c r="M182" s="179" t="s">
        <v>296</v>
      </c>
      <c r="O182" s="170"/>
    </row>
    <row r="183" spans="1:104" x14ac:dyDescent="0.2">
      <c r="A183" s="178"/>
      <c r="B183" s="180"/>
      <c r="C183" s="230" t="s">
        <v>129</v>
      </c>
      <c r="D183" s="231"/>
      <c r="E183" s="181">
        <v>21.559000000000001</v>
      </c>
      <c r="F183" s="182"/>
      <c r="G183" s="183"/>
      <c r="M183" s="179" t="s">
        <v>129</v>
      </c>
      <c r="O183" s="170"/>
    </row>
    <row r="184" spans="1:104" x14ac:dyDescent="0.2">
      <c r="A184" s="178"/>
      <c r="B184" s="180"/>
      <c r="C184" s="230" t="s">
        <v>130</v>
      </c>
      <c r="D184" s="231"/>
      <c r="E184" s="181">
        <v>23.452999999999999</v>
      </c>
      <c r="F184" s="182"/>
      <c r="G184" s="183"/>
      <c r="M184" s="179" t="s">
        <v>130</v>
      </c>
      <c r="O184" s="170"/>
    </row>
    <row r="185" spans="1:104" x14ac:dyDescent="0.2">
      <c r="A185" s="178"/>
      <c r="B185" s="180"/>
      <c r="C185" s="230" t="s">
        <v>131</v>
      </c>
      <c r="D185" s="231"/>
      <c r="E185" s="181">
        <v>18.492999999999999</v>
      </c>
      <c r="F185" s="182"/>
      <c r="G185" s="183"/>
      <c r="M185" s="179" t="s">
        <v>131</v>
      </c>
      <c r="O185" s="170"/>
    </row>
    <row r="186" spans="1:104" x14ac:dyDescent="0.2">
      <c r="A186" s="178"/>
      <c r="B186" s="180"/>
      <c r="C186" s="230" t="s">
        <v>132</v>
      </c>
      <c r="D186" s="231"/>
      <c r="E186" s="181">
        <v>37.975000000000001</v>
      </c>
      <c r="F186" s="182"/>
      <c r="G186" s="183"/>
      <c r="M186" s="179" t="s">
        <v>132</v>
      </c>
      <c r="O186" s="170"/>
    </row>
    <row r="187" spans="1:104" x14ac:dyDescent="0.2">
      <c r="A187" s="171">
        <v>52</v>
      </c>
      <c r="B187" s="172" t="s">
        <v>297</v>
      </c>
      <c r="C187" s="173" t="s">
        <v>298</v>
      </c>
      <c r="D187" s="174" t="s">
        <v>87</v>
      </c>
      <c r="E187" s="175">
        <v>101.48</v>
      </c>
      <c r="F187" s="175"/>
      <c r="G187" s="176">
        <f>E187*F187</f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1</v>
      </c>
      <c r="CB187" s="177">
        <v>7</v>
      </c>
      <c r="CZ187" s="146">
        <v>1.1E-4</v>
      </c>
    </row>
    <row r="188" spans="1:104" x14ac:dyDescent="0.2">
      <c r="A188" s="178"/>
      <c r="B188" s="180"/>
      <c r="C188" s="230" t="s">
        <v>296</v>
      </c>
      <c r="D188" s="231"/>
      <c r="E188" s="181">
        <v>0</v>
      </c>
      <c r="F188" s="182"/>
      <c r="G188" s="183"/>
      <c r="M188" s="179" t="s">
        <v>296</v>
      </c>
      <c r="O188" s="170"/>
    </row>
    <row r="189" spans="1:104" x14ac:dyDescent="0.2">
      <c r="A189" s="178"/>
      <c r="B189" s="180"/>
      <c r="C189" s="230" t="s">
        <v>129</v>
      </c>
      <c r="D189" s="231"/>
      <c r="E189" s="181">
        <v>21.559000000000001</v>
      </c>
      <c r="F189" s="182"/>
      <c r="G189" s="183"/>
      <c r="M189" s="179" t="s">
        <v>129</v>
      </c>
      <c r="O189" s="170"/>
    </row>
    <row r="190" spans="1:104" x14ac:dyDescent="0.2">
      <c r="A190" s="178"/>
      <c r="B190" s="180"/>
      <c r="C190" s="230" t="s">
        <v>130</v>
      </c>
      <c r="D190" s="231"/>
      <c r="E190" s="181">
        <v>23.452999999999999</v>
      </c>
      <c r="F190" s="182"/>
      <c r="G190" s="183"/>
      <c r="M190" s="179" t="s">
        <v>130</v>
      </c>
      <c r="O190" s="170"/>
    </row>
    <row r="191" spans="1:104" x14ac:dyDescent="0.2">
      <c r="A191" s="178"/>
      <c r="B191" s="180"/>
      <c r="C191" s="230" t="s">
        <v>131</v>
      </c>
      <c r="D191" s="231"/>
      <c r="E191" s="181">
        <v>18.492999999999999</v>
      </c>
      <c r="F191" s="182"/>
      <c r="G191" s="183"/>
      <c r="M191" s="179" t="s">
        <v>131</v>
      </c>
      <c r="O191" s="170"/>
    </row>
    <row r="192" spans="1:104" x14ac:dyDescent="0.2">
      <c r="A192" s="178"/>
      <c r="B192" s="180"/>
      <c r="C192" s="230" t="s">
        <v>132</v>
      </c>
      <c r="D192" s="231"/>
      <c r="E192" s="181">
        <v>37.975000000000001</v>
      </c>
      <c r="F192" s="182"/>
      <c r="G192" s="183"/>
      <c r="M192" s="179" t="s">
        <v>132</v>
      </c>
      <c r="O192" s="170"/>
    </row>
    <row r="193" spans="1:104" x14ac:dyDescent="0.2">
      <c r="A193" s="171">
        <v>53</v>
      </c>
      <c r="B193" s="172" t="s">
        <v>299</v>
      </c>
      <c r="C193" s="173" t="s">
        <v>300</v>
      </c>
      <c r="D193" s="174" t="s">
        <v>108</v>
      </c>
      <c r="E193" s="175">
        <v>5.1050000000000004</v>
      </c>
      <c r="F193" s="175">
        <v>0</v>
      </c>
      <c r="G193" s="176">
        <f>E193*F193</f>
        <v>0</v>
      </c>
      <c r="O193" s="170">
        <v>2</v>
      </c>
      <c r="AA193" s="146">
        <v>1</v>
      </c>
      <c r="AB193" s="146">
        <v>7</v>
      </c>
      <c r="AC193" s="146">
        <v>7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1</v>
      </c>
      <c r="CB193" s="177">
        <v>7</v>
      </c>
      <c r="CZ193" s="146">
        <v>7.1000000000000002E-4</v>
      </c>
    </row>
    <row r="194" spans="1:104" x14ac:dyDescent="0.2">
      <c r="A194" s="178"/>
      <c r="B194" s="180"/>
      <c r="C194" s="230" t="s">
        <v>301</v>
      </c>
      <c r="D194" s="231"/>
      <c r="E194" s="181">
        <v>5.1050000000000004</v>
      </c>
      <c r="F194" s="182"/>
      <c r="G194" s="183"/>
      <c r="M194" s="179" t="s">
        <v>301</v>
      </c>
      <c r="O194" s="170"/>
    </row>
    <row r="195" spans="1:104" x14ac:dyDescent="0.2">
      <c r="A195" s="171">
        <v>54</v>
      </c>
      <c r="B195" s="172" t="s">
        <v>302</v>
      </c>
      <c r="C195" s="173" t="s">
        <v>303</v>
      </c>
      <c r="D195" s="174" t="s">
        <v>108</v>
      </c>
      <c r="E195" s="175">
        <v>2.4500000000000002</v>
      </c>
      <c r="F195" s="175"/>
      <c r="G195" s="176">
        <f>E195*F195</f>
        <v>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</v>
      </c>
      <c r="CB195" s="177">
        <v>7</v>
      </c>
      <c r="CZ195" s="146">
        <v>1.4300000000000001E-3</v>
      </c>
    </row>
    <row r="196" spans="1:104" x14ac:dyDescent="0.2">
      <c r="A196" s="178"/>
      <c r="B196" s="180"/>
      <c r="C196" s="230" t="s">
        <v>304</v>
      </c>
      <c r="D196" s="231"/>
      <c r="E196" s="181">
        <v>1.35</v>
      </c>
      <c r="F196" s="182"/>
      <c r="G196" s="183"/>
      <c r="M196" s="179" t="s">
        <v>304</v>
      </c>
      <c r="O196" s="170"/>
    </row>
    <row r="197" spans="1:104" x14ac:dyDescent="0.2">
      <c r="A197" s="178"/>
      <c r="B197" s="180"/>
      <c r="C197" s="230" t="s">
        <v>305</v>
      </c>
      <c r="D197" s="231"/>
      <c r="E197" s="181">
        <v>1.1000000000000001</v>
      </c>
      <c r="F197" s="182"/>
      <c r="G197" s="183"/>
      <c r="M197" s="179" t="s">
        <v>305</v>
      </c>
      <c r="O197" s="170"/>
    </row>
    <row r="198" spans="1:104" x14ac:dyDescent="0.2">
      <c r="A198" s="171">
        <v>55</v>
      </c>
      <c r="B198" s="172" t="s">
        <v>306</v>
      </c>
      <c r="C198" s="173" t="s">
        <v>307</v>
      </c>
      <c r="D198" s="174" t="s">
        <v>108</v>
      </c>
      <c r="E198" s="175">
        <v>65.3125</v>
      </c>
      <c r="F198" s="175"/>
      <c r="G198" s="176">
        <f>E198*F198</f>
        <v>0</v>
      </c>
      <c r="O198" s="170">
        <v>2</v>
      </c>
      <c r="AA198" s="146">
        <v>3</v>
      </c>
      <c r="AB198" s="146">
        <v>7</v>
      </c>
      <c r="AC198" s="146" t="s">
        <v>306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3</v>
      </c>
      <c r="CB198" s="177">
        <v>7</v>
      </c>
      <c r="CZ198" s="146">
        <v>2.2000000000000001E-4</v>
      </c>
    </row>
    <row r="199" spans="1:104" x14ac:dyDescent="0.2">
      <c r="A199" s="178"/>
      <c r="B199" s="180"/>
      <c r="C199" s="230" t="s">
        <v>308</v>
      </c>
      <c r="D199" s="231"/>
      <c r="E199" s="181">
        <v>15.169</v>
      </c>
      <c r="F199" s="182"/>
      <c r="G199" s="183"/>
      <c r="M199" s="179" t="s">
        <v>308</v>
      </c>
      <c r="O199" s="170"/>
    </row>
    <row r="200" spans="1:104" x14ac:dyDescent="0.2">
      <c r="A200" s="178"/>
      <c r="B200" s="180"/>
      <c r="C200" s="230" t="s">
        <v>309</v>
      </c>
      <c r="D200" s="231"/>
      <c r="E200" s="181">
        <v>14.993</v>
      </c>
      <c r="F200" s="182"/>
      <c r="G200" s="183"/>
      <c r="M200" s="179" t="s">
        <v>309</v>
      </c>
      <c r="O200" s="170"/>
    </row>
    <row r="201" spans="1:104" x14ac:dyDescent="0.2">
      <c r="A201" s="178"/>
      <c r="B201" s="180"/>
      <c r="C201" s="230" t="s">
        <v>310</v>
      </c>
      <c r="D201" s="231"/>
      <c r="E201" s="181">
        <v>11.363</v>
      </c>
      <c r="F201" s="182"/>
      <c r="G201" s="183"/>
      <c r="M201" s="179" t="s">
        <v>310</v>
      </c>
      <c r="O201" s="170"/>
    </row>
    <row r="202" spans="1:104" x14ac:dyDescent="0.2">
      <c r="A202" s="178"/>
      <c r="B202" s="180"/>
      <c r="C202" s="230" t="s">
        <v>311</v>
      </c>
      <c r="D202" s="231"/>
      <c r="E202" s="181">
        <v>23.787500000000001</v>
      </c>
      <c r="F202" s="182"/>
      <c r="G202" s="183"/>
      <c r="M202" s="179" t="s">
        <v>311</v>
      </c>
      <c r="O202" s="170"/>
    </row>
    <row r="203" spans="1:104" x14ac:dyDescent="0.2">
      <c r="A203" s="171">
        <v>56</v>
      </c>
      <c r="B203" s="172" t="s">
        <v>312</v>
      </c>
      <c r="C203" s="173" t="s">
        <v>313</v>
      </c>
      <c r="D203" s="174" t="s">
        <v>87</v>
      </c>
      <c r="E203" s="175">
        <v>86.4</v>
      </c>
      <c r="F203" s="237">
        <v>250</v>
      </c>
      <c r="G203" s="238">
        <f>E203*F203</f>
        <v>21600</v>
      </c>
      <c r="O203" s="170">
        <v>2</v>
      </c>
      <c r="AA203" s="146">
        <v>3</v>
      </c>
      <c r="AB203" s="146">
        <v>7</v>
      </c>
      <c r="AC203" s="146">
        <v>597813731</v>
      </c>
      <c r="AZ203" s="146">
        <v>2</v>
      </c>
      <c r="BA203" s="146">
        <f>IF(AZ203=1,G203,0)</f>
        <v>0</v>
      </c>
      <c r="BB203" s="146">
        <f>IF(AZ203=2,G203,0)</f>
        <v>21600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3</v>
      </c>
      <c r="CB203" s="177">
        <v>7</v>
      </c>
      <c r="CZ203" s="146">
        <v>1.3599999999999999E-2</v>
      </c>
    </row>
    <row r="204" spans="1:104" x14ac:dyDescent="0.2">
      <c r="A204" s="178"/>
      <c r="B204" s="180"/>
      <c r="C204" s="230" t="s">
        <v>296</v>
      </c>
      <c r="D204" s="231"/>
      <c r="E204" s="181">
        <v>0</v>
      </c>
      <c r="F204" s="239"/>
      <c r="G204" s="240"/>
      <c r="M204" s="179" t="s">
        <v>296</v>
      </c>
      <c r="O204" s="170"/>
    </row>
    <row r="205" spans="1:104" x14ac:dyDescent="0.2">
      <c r="A205" s="178"/>
      <c r="B205" s="180"/>
      <c r="C205" s="230" t="s">
        <v>384</v>
      </c>
      <c r="D205" s="231"/>
      <c r="E205" s="181">
        <v>17.600000000000001</v>
      </c>
      <c r="F205" s="239"/>
      <c r="G205" s="240"/>
      <c r="M205" s="179" t="s">
        <v>314</v>
      </c>
      <c r="O205" s="170"/>
    </row>
    <row r="206" spans="1:104" x14ac:dyDescent="0.2">
      <c r="A206" s="178"/>
      <c r="B206" s="180"/>
      <c r="C206" s="230" t="s">
        <v>386</v>
      </c>
      <c r="D206" s="231"/>
      <c r="E206" s="181">
        <v>16</v>
      </c>
      <c r="F206" s="239"/>
      <c r="G206" s="240"/>
      <c r="M206" s="179" t="s">
        <v>315</v>
      </c>
      <c r="O206" s="170"/>
    </row>
    <row r="207" spans="1:104" x14ac:dyDescent="0.2">
      <c r="A207" s="178"/>
      <c r="B207" s="180"/>
      <c r="C207" s="230" t="s">
        <v>387</v>
      </c>
      <c r="D207" s="231"/>
      <c r="E207" s="181">
        <v>14.4</v>
      </c>
      <c r="F207" s="239"/>
      <c r="G207" s="240"/>
      <c r="M207" s="179" t="s">
        <v>316</v>
      </c>
      <c r="O207" s="170"/>
    </row>
    <row r="208" spans="1:104" x14ac:dyDescent="0.2">
      <c r="A208" s="178"/>
      <c r="B208" s="180"/>
      <c r="C208" s="230" t="s">
        <v>388</v>
      </c>
      <c r="D208" s="231"/>
      <c r="E208" s="181">
        <v>33.6</v>
      </c>
      <c r="F208" s="239"/>
      <c r="G208" s="240"/>
      <c r="M208" s="179" t="s">
        <v>317</v>
      </c>
      <c r="O208" s="170"/>
    </row>
    <row r="209" spans="1:104" x14ac:dyDescent="0.2">
      <c r="A209" s="171">
        <v>57</v>
      </c>
      <c r="B209" s="172" t="s">
        <v>318</v>
      </c>
      <c r="C209" s="173" t="s">
        <v>382</v>
      </c>
      <c r="D209" s="174" t="s">
        <v>87</v>
      </c>
      <c r="E209" s="175">
        <v>20.8</v>
      </c>
      <c r="F209" s="237">
        <v>415</v>
      </c>
      <c r="G209" s="238">
        <f>E209*F209</f>
        <v>8632</v>
      </c>
      <c r="O209" s="170">
        <v>2</v>
      </c>
      <c r="AA209" s="146">
        <v>3</v>
      </c>
      <c r="AB209" s="146">
        <v>7</v>
      </c>
      <c r="AC209" s="146">
        <v>597813751</v>
      </c>
      <c r="AZ209" s="146">
        <v>2</v>
      </c>
      <c r="BA209" s="146">
        <f>IF(AZ209=1,G209,0)</f>
        <v>0</v>
      </c>
      <c r="BB209" s="146">
        <f>IF(AZ209=2,G209,0)</f>
        <v>8632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7">
        <v>3</v>
      </c>
      <c r="CB209" s="177">
        <v>7</v>
      </c>
      <c r="CZ209" s="146">
        <v>1.9429999999999999E-2</v>
      </c>
    </row>
    <row r="210" spans="1:104" x14ac:dyDescent="0.2">
      <c r="A210" s="178"/>
      <c r="B210" s="180"/>
      <c r="C210" s="230" t="s">
        <v>384</v>
      </c>
      <c r="D210" s="231"/>
      <c r="E210" s="181">
        <v>3.2</v>
      </c>
      <c r="F210" s="239"/>
      <c r="G210" s="240"/>
      <c r="M210" s="179" t="s">
        <v>319</v>
      </c>
      <c r="O210" s="170"/>
    </row>
    <row r="211" spans="1:104" x14ac:dyDescent="0.2">
      <c r="A211" s="178"/>
      <c r="B211" s="180"/>
      <c r="C211" s="230" t="s">
        <v>385</v>
      </c>
      <c r="D211" s="231"/>
      <c r="E211" s="181">
        <v>6.4</v>
      </c>
      <c r="F211" s="239"/>
      <c r="G211" s="240"/>
      <c r="M211" s="179" t="s">
        <v>320</v>
      </c>
      <c r="O211" s="170"/>
    </row>
    <row r="212" spans="1:104" x14ac:dyDescent="0.2">
      <c r="A212" s="178"/>
      <c r="B212" s="180"/>
      <c r="C212" s="230" t="s">
        <v>383</v>
      </c>
      <c r="D212" s="231"/>
      <c r="E212" s="181">
        <v>9.6</v>
      </c>
      <c r="F212" s="239"/>
      <c r="G212" s="240"/>
      <c r="M212" s="179" t="s">
        <v>321</v>
      </c>
      <c r="O212" s="170"/>
    </row>
    <row r="213" spans="1:104" x14ac:dyDescent="0.2">
      <c r="A213" s="233">
        <v>58</v>
      </c>
      <c r="B213" s="234" t="s">
        <v>380</v>
      </c>
      <c r="C213" s="232" t="s">
        <v>381</v>
      </c>
      <c r="D213" s="235" t="s">
        <v>75</v>
      </c>
      <c r="E213" s="236">
        <v>31</v>
      </c>
      <c r="F213" s="241">
        <v>206</v>
      </c>
      <c r="G213" s="242">
        <f>E213*F213</f>
        <v>6386</v>
      </c>
      <c r="M213" s="179"/>
      <c r="O213" s="170"/>
    </row>
    <row r="214" spans="1:104" x14ac:dyDescent="0.2">
      <c r="A214" s="171">
        <v>59</v>
      </c>
      <c r="B214" s="172" t="s">
        <v>322</v>
      </c>
      <c r="C214" s="173" t="s">
        <v>323</v>
      </c>
      <c r="D214" s="174" t="s">
        <v>62</v>
      </c>
      <c r="E214" s="175">
        <v>931.17289426000002</v>
      </c>
      <c r="F214" s="175"/>
      <c r="G214" s="176">
        <f>E214*F214</f>
        <v>0</v>
      </c>
      <c r="O214" s="170">
        <v>2</v>
      </c>
      <c r="AA214" s="146">
        <v>7</v>
      </c>
      <c r="AB214" s="146">
        <v>1002</v>
      </c>
      <c r="AC214" s="146">
        <v>5</v>
      </c>
      <c r="AZ214" s="146">
        <v>2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7</v>
      </c>
      <c r="CB214" s="177">
        <v>1002</v>
      </c>
      <c r="CZ214" s="146">
        <v>0</v>
      </c>
    </row>
    <row r="215" spans="1:104" x14ac:dyDescent="0.2">
      <c r="A215" s="184"/>
      <c r="B215" s="185" t="s">
        <v>76</v>
      </c>
      <c r="C215" s="186" t="str">
        <f>CONCATENATE(B175," ",C175)</f>
        <v>781 Obklady keramické</v>
      </c>
      <c r="D215" s="187"/>
      <c r="E215" s="188"/>
      <c r="F215" s="189"/>
      <c r="G215" s="190">
        <f>SUM(G175:G214)</f>
        <v>36618</v>
      </c>
      <c r="O215" s="170">
        <v>4</v>
      </c>
      <c r="BA215" s="191">
        <f>SUM(BA175:BA214)</f>
        <v>0</v>
      </c>
      <c r="BB215" s="191">
        <f>SUM(BB175:BB214)</f>
        <v>30232</v>
      </c>
      <c r="BC215" s="191">
        <f>SUM(BC175:BC214)</f>
        <v>0</v>
      </c>
      <c r="BD215" s="191">
        <f>SUM(BD175:BD214)</f>
        <v>0</v>
      </c>
      <c r="BE215" s="191">
        <f>SUM(BE175:BE214)</f>
        <v>0</v>
      </c>
    </row>
    <row r="216" spans="1:104" x14ac:dyDescent="0.2">
      <c r="A216" s="163" t="s">
        <v>74</v>
      </c>
      <c r="B216" s="164" t="s">
        <v>324</v>
      </c>
      <c r="C216" s="165" t="s">
        <v>325</v>
      </c>
      <c r="D216" s="166"/>
      <c r="E216" s="167"/>
      <c r="F216" s="167"/>
      <c r="G216" s="168"/>
      <c r="H216" s="169"/>
      <c r="I216" s="169"/>
      <c r="O216" s="170">
        <v>1</v>
      </c>
    </row>
    <row r="217" spans="1:104" x14ac:dyDescent="0.2">
      <c r="A217" s="171">
        <v>59</v>
      </c>
      <c r="B217" s="172" t="s">
        <v>326</v>
      </c>
      <c r="C217" s="173" t="s">
        <v>327</v>
      </c>
      <c r="D217" s="174" t="s">
        <v>87</v>
      </c>
      <c r="E217" s="175">
        <v>5.28</v>
      </c>
      <c r="F217" s="175"/>
      <c r="G217" s="176">
        <f>E217*F217</f>
        <v>0</v>
      </c>
      <c r="O217" s="170">
        <v>2</v>
      </c>
      <c r="AA217" s="146">
        <v>1</v>
      </c>
      <c r="AB217" s="146">
        <v>7</v>
      </c>
      <c r="AC217" s="146">
        <v>7</v>
      </c>
      <c r="AZ217" s="146">
        <v>2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</v>
      </c>
      <c r="CB217" s="177">
        <v>7</v>
      </c>
      <c r="CZ217" s="146">
        <v>3.1E-4</v>
      </c>
    </row>
    <row r="218" spans="1:104" x14ac:dyDescent="0.2">
      <c r="A218" s="178"/>
      <c r="B218" s="180"/>
      <c r="C218" s="230" t="s">
        <v>328</v>
      </c>
      <c r="D218" s="231"/>
      <c r="E218" s="181">
        <v>1.92</v>
      </c>
      <c r="F218" s="182"/>
      <c r="G218" s="183"/>
      <c r="M218" s="179" t="s">
        <v>328</v>
      </c>
      <c r="O218" s="170"/>
    </row>
    <row r="219" spans="1:104" x14ac:dyDescent="0.2">
      <c r="A219" s="178"/>
      <c r="B219" s="180"/>
      <c r="C219" s="230" t="s">
        <v>329</v>
      </c>
      <c r="D219" s="231"/>
      <c r="E219" s="181">
        <v>3.36</v>
      </c>
      <c r="F219" s="182"/>
      <c r="G219" s="183"/>
      <c r="M219" s="179" t="s">
        <v>329</v>
      </c>
      <c r="O219" s="170"/>
    </row>
    <row r="220" spans="1:104" x14ac:dyDescent="0.2">
      <c r="A220" s="184"/>
      <c r="B220" s="185" t="s">
        <v>76</v>
      </c>
      <c r="C220" s="186" t="str">
        <f>CONCATENATE(B216," ",C216)</f>
        <v>783 Nátěry</v>
      </c>
      <c r="D220" s="187"/>
      <c r="E220" s="188"/>
      <c r="F220" s="189"/>
      <c r="G220" s="190">
        <f>SUM(G216:G219)</f>
        <v>0</v>
      </c>
      <c r="O220" s="170">
        <v>4</v>
      </c>
      <c r="BA220" s="191">
        <f>SUM(BA216:BA219)</f>
        <v>0</v>
      </c>
      <c r="BB220" s="191">
        <f>SUM(BB216:BB219)</f>
        <v>0</v>
      </c>
      <c r="BC220" s="191">
        <f>SUM(BC216:BC219)</f>
        <v>0</v>
      </c>
      <c r="BD220" s="191">
        <f>SUM(BD216:BD219)</f>
        <v>0</v>
      </c>
      <c r="BE220" s="191">
        <f>SUM(BE216:BE219)</f>
        <v>0</v>
      </c>
    </row>
    <row r="221" spans="1:104" x14ac:dyDescent="0.2">
      <c r="A221" s="163" t="s">
        <v>74</v>
      </c>
      <c r="B221" s="164" t="s">
        <v>330</v>
      </c>
      <c r="C221" s="165" t="s">
        <v>331</v>
      </c>
      <c r="D221" s="166"/>
      <c r="E221" s="167"/>
      <c r="F221" s="167"/>
      <c r="G221" s="168"/>
      <c r="H221" s="169"/>
      <c r="I221" s="169"/>
      <c r="O221" s="170">
        <v>1</v>
      </c>
    </row>
    <row r="222" spans="1:104" x14ac:dyDescent="0.2">
      <c r="A222" s="171">
        <v>60</v>
      </c>
      <c r="B222" s="172" t="s">
        <v>332</v>
      </c>
      <c r="C222" s="173" t="s">
        <v>333</v>
      </c>
      <c r="D222" s="174" t="s">
        <v>87</v>
      </c>
      <c r="E222" s="175">
        <v>85.003</v>
      </c>
      <c r="F222" s="175"/>
      <c r="G222" s="176">
        <f>E222*F222</f>
        <v>0</v>
      </c>
      <c r="O222" s="170">
        <v>2</v>
      </c>
      <c r="AA222" s="146">
        <v>1</v>
      </c>
      <c r="AB222" s="146">
        <v>7</v>
      </c>
      <c r="AC222" s="146">
        <v>7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</v>
      </c>
      <c r="CB222" s="177">
        <v>7</v>
      </c>
      <c r="CZ222" s="146">
        <v>6.9999999999999994E-5</v>
      </c>
    </row>
    <row r="223" spans="1:104" x14ac:dyDescent="0.2">
      <c r="A223" s="178"/>
      <c r="B223" s="180"/>
      <c r="C223" s="230" t="s">
        <v>334</v>
      </c>
      <c r="D223" s="231"/>
      <c r="E223" s="181">
        <v>0</v>
      </c>
      <c r="F223" s="182"/>
      <c r="G223" s="183"/>
      <c r="M223" s="179" t="s">
        <v>334</v>
      </c>
      <c r="O223" s="170"/>
    </row>
    <row r="224" spans="1:104" x14ac:dyDescent="0.2">
      <c r="A224" s="178"/>
      <c r="B224" s="180"/>
      <c r="C224" s="230" t="s">
        <v>335</v>
      </c>
      <c r="D224" s="231"/>
      <c r="E224" s="181">
        <v>6.9519000000000002</v>
      </c>
      <c r="F224" s="182"/>
      <c r="G224" s="183"/>
      <c r="M224" s="179" t="s">
        <v>335</v>
      </c>
      <c r="O224" s="170"/>
    </row>
    <row r="225" spans="1:104" x14ac:dyDescent="0.2">
      <c r="A225" s="178"/>
      <c r="B225" s="180"/>
      <c r="C225" s="230" t="s">
        <v>207</v>
      </c>
      <c r="D225" s="231"/>
      <c r="E225" s="181">
        <v>6.9954999999999998</v>
      </c>
      <c r="F225" s="182"/>
      <c r="G225" s="183"/>
      <c r="M225" s="179" t="s">
        <v>207</v>
      </c>
      <c r="O225" s="170"/>
    </row>
    <row r="226" spans="1:104" x14ac:dyDescent="0.2">
      <c r="A226" s="178"/>
      <c r="B226" s="180"/>
      <c r="C226" s="230" t="s">
        <v>336</v>
      </c>
      <c r="D226" s="231"/>
      <c r="E226" s="181">
        <v>5.9511000000000003</v>
      </c>
      <c r="F226" s="182"/>
      <c r="G226" s="183"/>
      <c r="M226" s="179" t="s">
        <v>336</v>
      </c>
      <c r="O226" s="170"/>
    </row>
    <row r="227" spans="1:104" x14ac:dyDescent="0.2">
      <c r="A227" s="178"/>
      <c r="B227" s="180"/>
      <c r="C227" s="230" t="s">
        <v>337</v>
      </c>
      <c r="D227" s="231"/>
      <c r="E227" s="181">
        <v>14.304500000000001</v>
      </c>
      <c r="F227" s="182"/>
      <c r="G227" s="183"/>
      <c r="M227" s="179" t="s">
        <v>337</v>
      </c>
      <c r="O227" s="170"/>
    </row>
    <row r="228" spans="1:104" x14ac:dyDescent="0.2">
      <c r="A228" s="178"/>
      <c r="B228" s="180"/>
      <c r="C228" s="230" t="s">
        <v>338</v>
      </c>
      <c r="D228" s="231"/>
      <c r="E228" s="181">
        <v>0</v>
      </c>
      <c r="F228" s="182"/>
      <c r="G228" s="183"/>
      <c r="M228" s="179" t="s">
        <v>338</v>
      </c>
      <c r="O228" s="170"/>
    </row>
    <row r="229" spans="1:104" x14ac:dyDescent="0.2">
      <c r="A229" s="178"/>
      <c r="B229" s="180"/>
      <c r="C229" s="230" t="s">
        <v>339</v>
      </c>
      <c r="D229" s="231"/>
      <c r="E229" s="181">
        <v>11.79</v>
      </c>
      <c r="F229" s="182"/>
      <c r="G229" s="183"/>
      <c r="M229" s="179" t="s">
        <v>339</v>
      </c>
      <c r="O229" s="170"/>
    </row>
    <row r="230" spans="1:104" x14ac:dyDescent="0.2">
      <c r="A230" s="178"/>
      <c r="B230" s="180"/>
      <c r="C230" s="230" t="s">
        <v>340</v>
      </c>
      <c r="D230" s="231"/>
      <c r="E230" s="181">
        <v>11.93</v>
      </c>
      <c r="F230" s="182"/>
      <c r="G230" s="183"/>
      <c r="M230" s="179" t="s">
        <v>340</v>
      </c>
      <c r="O230" s="170"/>
    </row>
    <row r="231" spans="1:104" x14ac:dyDescent="0.2">
      <c r="A231" s="178"/>
      <c r="B231" s="180"/>
      <c r="C231" s="230" t="s">
        <v>341</v>
      </c>
      <c r="D231" s="231"/>
      <c r="E231" s="181">
        <v>10.33</v>
      </c>
      <c r="F231" s="182"/>
      <c r="G231" s="183"/>
      <c r="M231" s="179" t="s">
        <v>341</v>
      </c>
      <c r="O231" s="170"/>
    </row>
    <row r="232" spans="1:104" x14ac:dyDescent="0.2">
      <c r="A232" s="178"/>
      <c r="B232" s="180"/>
      <c r="C232" s="230" t="s">
        <v>342</v>
      </c>
      <c r="D232" s="231"/>
      <c r="E232" s="181">
        <v>16.75</v>
      </c>
      <c r="F232" s="182"/>
      <c r="G232" s="183"/>
      <c r="M232" s="179" t="s">
        <v>342</v>
      </c>
      <c r="O232" s="170"/>
    </row>
    <row r="233" spans="1:104" x14ac:dyDescent="0.2">
      <c r="A233" s="171">
        <v>61</v>
      </c>
      <c r="B233" s="172" t="s">
        <v>343</v>
      </c>
      <c r="C233" s="173" t="s">
        <v>344</v>
      </c>
      <c r="D233" s="174" t="s">
        <v>87</v>
      </c>
      <c r="E233" s="175">
        <v>85.003</v>
      </c>
      <c r="F233" s="175"/>
      <c r="G233" s="176">
        <f>E233*F233</f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1</v>
      </c>
      <c r="CB233" s="177">
        <v>7</v>
      </c>
      <c r="CZ233" s="146">
        <v>1.3999999999999999E-4</v>
      </c>
    </row>
    <row r="234" spans="1:104" x14ac:dyDescent="0.2">
      <c r="A234" s="178"/>
      <c r="B234" s="180"/>
      <c r="C234" s="230" t="s">
        <v>334</v>
      </c>
      <c r="D234" s="231"/>
      <c r="E234" s="181">
        <v>0</v>
      </c>
      <c r="F234" s="182"/>
      <c r="G234" s="183"/>
      <c r="M234" s="179" t="s">
        <v>334</v>
      </c>
      <c r="O234" s="170"/>
    </row>
    <row r="235" spans="1:104" x14ac:dyDescent="0.2">
      <c r="A235" s="178"/>
      <c r="B235" s="180"/>
      <c r="C235" s="230" t="s">
        <v>335</v>
      </c>
      <c r="D235" s="231"/>
      <c r="E235" s="181">
        <v>6.9519000000000002</v>
      </c>
      <c r="F235" s="182"/>
      <c r="G235" s="183"/>
      <c r="M235" s="179" t="s">
        <v>335</v>
      </c>
      <c r="O235" s="170"/>
    </row>
    <row r="236" spans="1:104" x14ac:dyDescent="0.2">
      <c r="A236" s="178"/>
      <c r="B236" s="180"/>
      <c r="C236" s="230" t="s">
        <v>207</v>
      </c>
      <c r="D236" s="231"/>
      <c r="E236" s="181">
        <v>6.9954999999999998</v>
      </c>
      <c r="F236" s="182"/>
      <c r="G236" s="183"/>
      <c r="M236" s="179" t="s">
        <v>207</v>
      </c>
      <c r="O236" s="170"/>
    </row>
    <row r="237" spans="1:104" x14ac:dyDescent="0.2">
      <c r="A237" s="178"/>
      <c r="B237" s="180"/>
      <c r="C237" s="230" t="s">
        <v>336</v>
      </c>
      <c r="D237" s="231"/>
      <c r="E237" s="181">
        <v>5.9511000000000003</v>
      </c>
      <c r="F237" s="182"/>
      <c r="G237" s="183"/>
      <c r="M237" s="179" t="s">
        <v>336</v>
      </c>
      <c r="O237" s="170"/>
    </row>
    <row r="238" spans="1:104" x14ac:dyDescent="0.2">
      <c r="A238" s="178"/>
      <c r="B238" s="180"/>
      <c r="C238" s="230" t="s">
        <v>337</v>
      </c>
      <c r="D238" s="231"/>
      <c r="E238" s="181">
        <v>14.304500000000001</v>
      </c>
      <c r="F238" s="182"/>
      <c r="G238" s="183"/>
      <c r="M238" s="179" t="s">
        <v>337</v>
      </c>
      <c r="O238" s="170"/>
    </row>
    <row r="239" spans="1:104" x14ac:dyDescent="0.2">
      <c r="A239" s="178"/>
      <c r="B239" s="180"/>
      <c r="C239" s="230" t="s">
        <v>338</v>
      </c>
      <c r="D239" s="231"/>
      <c r="E239" s="181">
        <v>0</v>
      </c>
      <c r="F239" s="182"/>
      <c r="G239" s="183"/>
      <c r="M239" s="179" t="s">
        <v>338</v>
      </c>
      <c r="O239" s="170"/>
    </row>
    <row r="240" spans="1:104" x14ac:dyDescent="0.2">
      <c r="A240" s="178"/>
      <c r="B240" s="180"/>
      <c r="C240" s="230" t="s">
        <v>339</v>
      </c>
      <c r="D240" s="231"/>
      <c r="E240" s="181">
        <v>11.79</v>
      </c>
      <c r="F240" s="182"/>
      <c r="G240" s="183"/>
      <c r="M240" s="179" t="s">
        <v>339</v>
      </c>
      <c r="O240" s="170"/>
    </row>
    <row r="241" spans="1:104" x14ac:dyDescent="0.2">
      <c r="A241" s="178"/>
      <c r="B241" s="180"/>
      <c r="C241" s="230" t="s">
        <v>340</v>
      </c>
      <c r="D241" s="231"/>
      <c r="E241" s="181">
        <v>11.93</v>
      </c>
      <c r="F241" s="182"/>
      <c r="G241" s="183"/>
      <c r="M241" s="179" t="s">
        <v>340</v>
      </c>
      <c r="O241" s="170"/>
    </row>
    <row r="242" spans="1:104" x14ac:dyDescent="0.2">
      <c r="A242" s="178"/>
      <c r="B242" s="180"/>
      <c r="C242" s="230" t="s">
        <v>341</v>
      </c>
      <c r="D242" s="231"/>
      <c r="E242" s="181">
        <v>10.33</v>
      </c>
      <c r="F242" s="182"/>
      <c r="G242" s="183"/>
      <c r="M242" s="179" t="s">
        <v>341</v>
      </c>
      <c r="O242" s="170"/>
    </row>
    <row r="243" spans="1:104" x14ac:dyDescent="0.2">
      <c r="A243" s="178"/>
      <c r="B243" s="180"/>
      <c r="C243" s="230" t="s">
        <v>342</v>
      </c>
      <c r="D243" s="231"/>
      <c r="E243" s="181">
        <v>16.75</v>
      </c>
      <c r="F243" s="182"/>
      <c r="G243" s="183"/>
      <c r="M243" s="179" t="s">
        <v>342</v>
      </c>
      <c r="O243" s="170"/>
    </row>
    <row r="244" spans="1:104" x14ac:dyDescent="0.2">
      <c r="A244" s="184"/>
      <c r="B244" s="185" t="s">
        <v>76</v>
      </c>
      <c r="C244" s="186" t="str">
        <f>CONCATENATE(B221," ",C221)</f>
        <v>784 Malby</v>
      </c>
      <c r="D244" s="187"/>
      <c r="E244" s="188"/>
      <c r="F244" s="189"/>
      <c r="G244" s="190">
        <f>SUM(G221:G243)</f>
        <v>0</v>
      </c>
      <c r="O244" s="170">
        <v>4</v>
      </c>
      <c r="BA244" s="191">
        <f>SUM(BA221:BA243)</f>
        <v>0</v>
      </c>
      <c r="BB244" s="191">
        <f>SUM(BB221:BB243)</f>
        <v>0</v>
      </c>
      <c r="BC244" s="191">
        <f>SUM(BC221:BC243)</f>
        <v>0</v>
      </c>
      <c r="BD244" s="191">
        <f>SUM(BD221:BD243)</f>
        <v>0</v>
      </c>
      <c r="BE244" s="191">
        <f>SUM(BE221:BE243)</f>
        <v>0</v>
      </c>
    </row>
    <row r="245" spans="1:104" x14ac:dyDescent="0.2">
      <c r="A245" s="163" t="s">
        <v>74</v>
      </c>
      <c r="B245" s="164" t="s">
        <v>345</v>
      </c>
      <c r="C245" s="165" t="s">
        <v>346</v>
      </c>
      <c r="D245" s="166"/>
      <c r="E245" s="167"/>
      <c r="F245" s="167"/>
      <c r="G245" s="168"/>
      <c r="H245" s="169"/>
      <c r="I245" s="169"/>
      <c r="O245" s="170">
        <v>1</v>
      </c>
    </row>
    <row r="246" spans="1:104" x14ac:dyDescent="0.2">
      <c r="A246" s="171">
        <v>62</v>
      </c>
      <c r="B246" s="172" t="s">
        <v>347</v>
      </c>
      <c r="C246" s="173" t="s">
        <v>348</v>
      </c>
      <c r="D246" s="174" t="s">
        <v>227</v>
      </c>
      <c r="E246" s="175">
        <v>1</v>
      </c>
      <c r="F246" s="175"/>
      <c r="G246" s="176">
        <f>E246*F246</f>
        <v>0</v>
      </c>
      <c r="O246" s="170">
        <v>2</v>
      </c>
      <c r="AA246" s="146">
        <v>12</v>
      </c>
      <c r="AB246" s="146">
        <v>0</v>
      </c>
      <c r="AC246" s="146">
        <v>74</v>
      </c>
      <c r="AZ246" s="146">
        <v>4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7">
        <v>12</v>
      </c>
      <c r="CB246" s="177">
        <v>0</v>
      </c>
      <c r="CZ246" s="146">
        <v>0</v>
      </c>
    </row>
    <row r="247" spans="1:104" x14ac:dyDescent="0.2">
      <c r="A247" s="184"/>
      <c r="B247" s="185" t="s">
        <v>76</v>
      </c>
      <c r="C247" s="186" t="str">
        <f>CONCATENATE(B245," ",C245)</f>
        <v>M21 Elektromontáže</v>
      </c>
      <c r="D247" s="187"/>
      <c r="E247" s="188"/>
      <c r="F247" s="189"/>
      <c r="G247" s="190">
        <f>SUM(G245:G246)</f>
        <v>0</v>
      </c>
      <c r="O247" s="170">
        <v>4</v>
      </c>
      <c r="BA247" s="191">
        <f>SUM(BA245:BA246)</f>
        <v>0</v>
      </c>
      <c r="BB247" s="191">
        <f>SUM(BB245:BB246)</f>
        <v>0</v>
      </c>
      <c r="BC247" s="191">
        <f>SUM(BC245:BC246)</f>
        <v>0</v>
      </c>
      <c r="BD247" s="191">
        <f>SUM(BD245:BD246)</f>
        <v>0</v>
      </c>
      <c r="BE247" s="191">
        <f>SUM(BE245:BE246)</f>
        <v>0</v>
      </c>
    </row>
    <row r="248" spans="1:104" x14ac:dyDescent="0.2">
      <c r="A248" s="163" t="s">
        <v>74</v>
      </c>
      <c r="B248" s="164" t="s">
        <v>349</v>
      </c>
      <c r="C248" s="165" t="s">
        <v>350</v>
      </c>
      <c r="D248" s="166"/>
      <c r="E248" s="167"/>
      <c r="F248" s="167"/>
      <c r="G248" s="168"/>
      <c r="H248" s="169"/>
      <c r="I248" s="169"/>
      <c r="O248" s="170">
        <v>1</v>
      </c>
    </row>
    <row r="249" spans="1:104" x14ac:dyDescent="0.2">
      <c r="A249" s="171">
        <v>63</v>
      </c>
      <c r="B249" s="172" t="s">
        <v>351</v>
      </c>
      <c r="C249" s="173" t="s">
        <v>352</v>
      </c>
      <c r="D249" s="174" t="s">
        <v>227</v>
      </c>
      <c r="E249" s="175">
        <v>1</v>
      </c>
      <c r="F249" s="175"/>
      <c r="G249" s="176">
        <f>E249*F249</f>
        <v>0</v>
      </c>
      <c r="O249" s="170">
        <v>2</v>
      </c>
      <c r="AA249" s="146">
        <v>12</v>
      </c>
      <c r="AB249" s="146">
        <v>0</v>
      </c>
      <c r="AC249" s="146">
        <v>75</v>
      </c>
      <c r="AZ249" s="146">
        <v>4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7">
        <v>12</v>
      </c>
      <c r="CB249" s="177">
        <v>0</v>
      </c>
      <c r="CZ249" s="146">
        <v>0</v>
      </c>
    </row>
    <row r="250" spans="1:104" x14ac:dyDescent="0.2">
      <c r="A250" s="184"/>
      <c r="B250" s="185" t="s">
        <v>76</v>
      </c>
      <c r="C250" s="186" t="str">
        <f>CONCATENATE(B248," ",C248)</f>
        <v>M24 Montáže vzduchotechnických zařízení</v>
      </c>
      <c r="D250" s="187"/>
      <c r="E250" s="188"/>
      <c r="F250" s="189"/>
      <c r="G250" s="190">
        <f>SUM(G248:G249)</f>
        <v>0</v>
      </c>
      <c r="O250" s="170">
        <v>4</v>
      </c>
      <c r="BA250" s="191">
        <f>SUM(BA248:BA249)</f>
        <v>0</v>
      </c>
      <c r="BB250" s="191">
        <f>SUM(BB248:BB249)</f>
        <v>0</v>
      </c>
      <c r="BC250" s="191">
        <f>SUM(BC248:BC249)</f>
        <v>0</v>
      </c>
      <c r="BD250" s="191">
        <f>SUM(BD248:BD249)</f>
        <v>0</v>
      </c>
      <c r="BE250" s="191">
        <f>SUM(BE248:BE249)</f>
        <v>0</v>
      </c>
    </row>
    <row r="251" spans="1:104" x14ac:dyDescent="0.2">
      <c r="A251" s="163" t="s">
        <v>74</v>
      </c>
      <c r="B251" s="164" t="s">
        <v>353</v>
      </c>
      <c r="C251" s="165" t="s">
        <v>354</v>
      </c>
      <c r="D251" s="166"/>
      <c r="E251" s="167"/>
      <c r="F251" s="167"/>
      <c r="G251" s="168"/>
      <c r="H251" s="169"/>
      <c r="I251" s="169"/>
      <c r="O251" s="170">
        <v>1</v>
      </c>
    </row>
    <row r="252" spans="1:104" x14ac:dyDescent="0.2">
      <c r="A252" s="171">
        <v>64</v>
      </c>
      <c r="B252" s="172" t="s">
        <v>355</v>
      </c>
      <c r="C252" s="173" t="s">
        <v>356</v>
      </c>
      <c r="D252" s="174" t="s">
        <v>92</v>
      </c>
      <c r="E252" s="175">
        <v>18.9695137</v>
      </c>
      <c r="F252" s="175"/>
      <c r="G252" s="176">
        <f t="shared" ref="G252:G257" si="0">E252*F252</f>
        <v>0</v>
      </c>
      <c r="O252" s="170">
        <v>2</v>
      </c>
      <c r="AA252" s="146">
        <v>8</v>
      </c>
      <c r="AB252" s="146">
        <v>0</v>
      </c>
      <c r="AC252" s="146">
        <v>3</v>
      </c>
      <c r="AZ252" s="146">
        <v>1</v>
      </c>
      <c r="BA252" s="146">
        <f t="shared" ref="BA252:BA257" si="1">IF(AZ252=1,G252,0)</f>
        <v>0</v>
      </c>
      <c r="BB252" s="146">
        <f t="shared" ref="BB252:BB257" si="2">IF(AZ252=2,G252,0)</f>
        <v>0</v>
      </c>
      <c r="BC252" s="146">
        <f t="shared" ref="BC252:BC257" si="3">IF(AZ252=3,G252,0)</f>
        <v>0</v>
      </c>
      <c r="BD252" s="146">
        <f t="shared" ref="BD252:BD257" si="4">IF(AZ252=4,G252,0)</f>
        <v>0</v>
      </c>
      <c r="BE252" s="146">
        <f t="shared" ref="BE252:BE257" si="5">IF(AZ252=5,G252,0)</f>
        <v>0</v>
      </c>
      <c r="CA252" s="177">
        <v>8</v>
      </c>
      <c r="CB252" s="177">
        <v>0</v>
      </c>
      <c r="CZ252" s="146">
        <v>0</v>
      </c>
    </row>
    <row r="253" spans="1:104" x14ac:dyDescent="0.2">
      <c r="A253" s="171">
        <v>65</v>
      </c>
      <c r="B253" s="172" t="s">
        <v>357</v>
      </c>
      <c r="C253" s="173" t="s">
        <v>358</v>
      </c>
      <c r="D253" s="174" t="s">
        <v>92</v>
      </c>
      <c r="E253" s="175">
        <v>208.66465070000001</v>
      </c>
      <c r="F253" s="175"/>
      <c r="G253" s="176">
        <f t="shared" si="0"/>
        <v>0</v>
      </c>
      <c r="O253" s="170">
        <v>2</v>
      </c>
      <c r="AA253" s="146">
        <v>8</v>
      </c>
      <c r="AB253" s="146">
        <v>0</v>
      </c>
      <c r="AC253" s="146">
        <v>3</v>
      </c>
      <c r="AZ253" s="146">
        <v>1</v>
      </c>
      <c r="BA253" s="146">
        <f t="shared" si="1"/>
        <v>0</v>
      </c>
      <c r="BB253" s="146">
        <f t="shared" si="2"/>
        <v>0</v>
      </c>
      <c r="BC253" s="146">
        <f t="shared" si="3"/>
        <v>0</v>
      </c>
      <c r="BD253" s="146">
        <f t="shared" si="4"/>
        <v>0</v>
      </c>
      <c r="BE253" s="146">
        <f t="shared" si="5"/>
        <v>0</v>
      </c>
      <c r="CA253" s="177">
        <v>8</v>
      </c>
      <c r="CB253" s="177">
        <v>0</v>
      </c>
      <c r="CZ253" s="146">
        <v>0</v>
      </c>
    </row>
    <row r="254" spans="1:104" x14ac:dyDescent="0.2">
      <c r="A254" s="171">
        <v>66</v>
      </c>
      <c r="B254" s="172" t="s">
        <v>359</v>
      </c>
      <c r="C254" s="173" t="s">
        <v>360</v>
      </c>
      <c r="D254" s="174" t="s">
        <v>92</v>
      </c>
      <c r="E254" s="175">
        <v>18.9695137</v>
      </c>
      <c r="F254" s="175"/>
      <c r="G254" s="176">
        <f t="shared" si="0"/>
        <v>0</v>
      </c>
      <c r="O254" s="170">
        <v>2</v>
      </c>
      <c r="AA254" s="146">
        <v>8</v>
      </c>
      <c r="AB254" s="146">
        <v>0</v>
      </c>
      <c r="AC254" s="146">
        <v>3</v>
      </c>
      <c r="AZ254" s="146">
        <v>1</v>
      </c>
      <c r="BA254" s="146">
        <f t="shared" si="1"/>
        <v>0</v>
      </c>
      <c r="BB254" s="146">
        <f t="shared" si="2"/>
        <v>0</v>
      </c>
      <c r="BC254" s="146">
        <f t="shared" si="3"/>
        <v>0</v>
      </c>
      <c r="BD254" s="146">
        <f t="shared" si="4"/>
        <v>0</v>
      </c>
      <c r="BE254" s="146">
        <f t="shared" si="5"/>
        <v>0</v>
      </c>
      <c r="CA254" s="177">
        <v>8</v>
      </c>
      <c r="CB254" s="177">
        <v>0</v>
      </c>
      <c r="CZ254" s="146">
        <v>0</v>
      </c>
    </row>
    <row r="255" spans="1:104" x14ac:dyDescent="0.2">
      <c r="A255" s="171">
        <v>67</v>
      </c>
      <c r="B255" s="172" t="s">
        <v>361</v>
      </c>
      <c r="C255" s="173" t="s">
        <v>362</v>
      </c>
      <c r="D255" s="174" t="s">
        <v>92</v>
      </c>
      <c r="E255" s="175">
        <v>75.878054800000001</v>
      </c>
      <c r="F255" s="175"/>
      <c r="G255" s="176">
        <f t="shared" si="0"/>
        <v>0</v>
      </c>
      <c r="O255" s="170">
        <v>2</v>
      </c>
      <c r="AA255" s="146">
        <v>8</v>
      </c>
      <c r="AB255" s="146">
        <v>0</v>
      </c>
      <c r="AC255" s="146">
        <v>3</v>
      </c>
      <c r="AZ255" s="146">
        <v>1</v>
      </c>
      <c r="BA255" s="146">
        <f t="shared" si="1"/>
        <v>0</v>
      </c>
      <c r="BB255" s="146">
        <f t="shared" si="2"/>
        <v>0</v>
      </c>
      <c r="BC255" s="146">
        <f t="shared" si="3"/>
        <v>0</v>
      </c>
      <c r="BD255" s="146">
        <f t="shared" si="4"/>
        <v>0</v>
      </c>
      <c r="BE255" s="146">
        <f t="shared" si="5"/>
        <v>0</v>
      </c>
      <c r="CA255" s="177">
        <v>8</v>
      </c>
      <c r="CB255" s="177">
        <v>0</v>
      </c>
      <c r="CZ255" s="146">
        <v>0</v>
      </c>
    </row>
    <row r="256" spans="1:104" x14ac:dyDescent="0.2">
      <c r="A256" s="171">
        <v>68</v>
      </c>
      <c r="B256" s="172" t="s">
        <v>363</v>
      </c>
      <c r="C256" s="173" t="s">
        <v>364</v>
      </c>
      <c r="D256" s="174" t="s">
        <v>92</v>
      </c>
      <c r="E256" s="175">
        <v>18.9695137</v>
      </c>
      <c r="F256" s="175"/>
      <c r="G256" s="176">
        <f t="shared" si="0"/>
        <v>0</v>
      </c>
      <c r="O256" s="170">
        <v>2</v>
      </c>
      <c r="AA256" s="146">
        <v>8</v>
      </c>
      <c r="AB256" s="146">
        <v>0</v>
      </c>
      <c r="AC256" s="146">
        <v>3</v>
      </c>
      <c r="AZ256" s="146">
        <v>1</v>
      </c>
      <c r="BA256" s="146">
        <f t="shared" si="1"/>
        <v>0</v>
      </c>
      <c r="BB256" s="146">
        <f t="shared" si="2"/>
        <v>0</v>
      </c>
      <c r="BC256" s="146">
        <f t="shared" si="3"/>
        <v>0</v>
      </c>
      <c r="BD256" s="146">
        <f t="shared" si="4"/>
        <v>0</v>
      </c>
      <c r="BE256" s="146">
        <f t="shared" si="5"/>
        <v>0</v>
      </c>
      <c r="CA256" s="177">
        <v>8</v>
      </c>
      <c r="CB256" s="177">
        <v>0</v>
      </c>
      <c r="CZ256" s="146">
        <v>0</v>
      </c>
    </row>
    <row r="257" spans="1:104" x14ac:dyDescent="0.2">
      <c r="A257" s="171">
        <v>69</v>
      </c>
      <c r="B257" s="172" t="s">
        <v>365</v>
      </c>
      <c r="C257" s="173" t="s">
        <v>366</v>
      </c>
      <c r="D257" s="174" t="s">
        <v>92</v>
      </c>
      <c r="E257" s="175">
        <v>18.9695137</v>
      </c>
      <c r="F257" s="175"/>
      <c r="G257" s="176">
        <f t="shared" si="0"/>
        <v>0</v>
      </c>
      <c r="O257" s="170">
        <v>2</v>
      </c>
      <c r="AA257" s="146">
        <v>8</v>
      </c>
      <c r="AB257" s="146">
        <v>0</v>
      </c>
      <c r="AC257" s="146">
        <v>3</v>
      </c>
      <c r="AZ257" s="146">
        <v>1</v>
      </c>
      <c r="BA257" s="146">
        <f t="shared" si="1"/>
        <v>0</v>
      </c>
      <c r="BB257" s="146">
        <f t="shared" si="2"/>
        <v>0</v>
      </c>
      <c r="BC257" s="146">
        <f t="shared" si="3"/>
        <v>0</v>
      </c>
      <c r="BD257" s="146">
        <f t="shared" si="4"/>
        <v>0</v>
      </c>
      <c r="BE257" s="146">
        <f t="shared" si="5"/>
        <v>0</v>
      </c>
      <c r="CA257" s="177">
        <v>8</v>
      </c>
      <c r="CB257" s="177">
        <v>0</v>
      </c>
      <c r="CZ257" s="146">
        <v>0</v>
      </c>
    </row>
    <row r="258" spans="1:104" x14ac:dyDescent="0.2">
      <c r="A258" s="184"/>
      <c r="B258" s="185" t="s">
        <v>76</v>
      </c>
      <c r="C258" s="186" t="str">
        <f>CONCATENATE(B251," ",C251)</f>
        <v>D96 Přesuny suti a vybouraných hmot</v>
      </c>
      <c r="D258" s="187"/>
      <c r="E258" s="188"/>
      <c r="F258" s="189"/>
      <c r="G258" s="190">
        <f>SUM(G251:G257)</f>
        <v>0</v>
      </c>
      <c r="O258" s="170">
        <v>4</v>
      </c>
      <c r="BA258" s="191">
        <f>SUM(BA251:BA257)</f>
        <v>0</v>
      </c>
      <c r="BB258" s="191">
        <f>SUM(BB251:BB257)</f>
        <v>0</v>
      </c>
      <c r="BC258" s="191">
        <f>SUM(BC251:BC257)</f>
        <v>0</v>
      </c>
      <c r="BD258" s="191">
        <f>SUM(BD251:BD257)</f>
        <v>0</v>
      </c>
      <c r="BE258" s="191">
        <f>SUM(BE251:BE257)</f>
        <v>0</v>
      </c>
    </row>
    <row r="259" spans="1:104" x14ac:dyDescent="0.2">
      <c r="E259" s="146"/>
    </row>
    <row r="260" spans="1:104" x14ac:dyDescent="0.2">
      <c r="E260" s="146"/>
    </row>
    <row r="261" spans="1:104" x14ac:dyDescent="0.2">
      <c r="E261" s="146"/>
    </row>
    <row r="262" spans="1:104" x14ac:dyDescent="0.2">
      <c r="E262" s="146"/>
    </row>
    <row r="263" spans="1:104" x14ac:dyDescent="0.2">
      <c r="E263" s="146"/>
    </row>
    <row r="264" spans="1:104" x14ac:dyDescent="0.2">
      <c r="E264" s="146"/>
    </row>
    <row r="265" spans="1:104" x14ac:dyDescent="0.2">
      <c r="E265" s="146"/>
    </row>
    <row r="266" spans="1:104" x14ac:dyDescent="0.2">
      <c r="E266" s="146"/>
    </row>
    <row r="267" spans="1:104" x14ac:dyDescent="0.2">
      <c r="E267" s="146"/>
    </row>
    <row r="268" spans="1:104" x14ac:dyDescent="0.2">
      <c r="E268" s="146"/>
    </row>
    <row r="269" spans="1:104" x14ac:dyDescent="0.2">
      <c r="E269" s="146"/>
    </row>
    <row r="270" spans="1:104" x14ac:dyDescent="0.2">
      <c r="E270" s="146"/>
    </row>
    <row r="271" spans="1:104" x14ac:dyDescent="0.2">
      <c r="E271" s="146"/>
    </row>
    <row r="272" spans="1:104" x14ac:dyDescent="0.2">
      <c r="E272" s="146"/>
    </row>
    <row r="273" spans="1:7" x14ac:dyDescent="0.2">
      <c r="E273" s="146"/>
    </row>
    <row r="274" spans="1:7" x14ac:dyDescent="0.2">
      <c r="E274" s="146"/>
    </row>
    <row r="275" spans="1:7" x14ac:dyDescent="0.2">
      <c r="E275" s="146"/>
    </row>
    <row r="276" spans="1:7" x14ac:dyDescent="0.2">
      <c r="E276" s="146"/>
    </row>
    <row r="277" spans="1:7" x14ac:dyDescent="0.2">
      <c r="E277" s="146"/>
    </row>
    <row r="278" spans="1:7" x14ac:dyDescent="0.2">
      <c r="E278" s="146"/>
    </row>
    <row r="279" spans="1:7" x14ac:dyDescent="0.2">
      <c r="E279" s="146"/>
    </row>
    <row r="280" spans="1:7" x14ac:dyDescent="0.2">
      <c r="E280" s="146"/>
    </row>
    <row r="281" spans="1:7" x14ac:dyDescent="0.2">
      <c r="E281" s="146"/>
    </row>
    <row r="282" spans="1:7" x14ac:dyDescent="0.2">
      <c r="A282" s="192"/>
      <c r="B282" s="192"/>
      <c r="C282" s="192"/>
      <c r="D282" s="192"/>
      <c r="E282" s="192"/>
      <c r="F282" s="192"/>
      <c r="G282" s="192"/>
    </row>
    <row r="283" spans="1:7" x14ac:dyDescent="0.2">
      <c r="A283" s="192"/>
      <c r="B283" s="192"/>
      <c r="C283" s="192"/>
      <c r="D283" s="192"/>
      <c r="E283" s="192"/>
      <c r="F283" s="192"/>
      <c r="G283" s="192"/>
    </row>
    <row r="284" spans="1:7" x14ac:dyDescent="0.2">
      <c r="A284" s="192"/>
      <c r="B284" s="192"/>
      <c r="C284" s="192"/>
      <c r="D284" s="192"/>
      <c r="E284" s="192"/>
      <c r="F284" s="192"/>
      <c r="G284" s="192"/>
    </row>
    <row r="285" spans="1:7" x14ac:dyDescent="0.2">
      <c r="A285" s="192"/>
      <c r="B285" s="192"/>
      <c r="C285" s="192"/>
      <c r="D285" s="192"/>
      <c r="E285" s="192"/>
      <c r="F285" s="192"/>
      <c r="G285" s="192"/>
    </row>
    <row r="286" spans="1:7" x14ac:dyDescent="0.2">
      <c r="E286" s="146"/>
    </row>
    <row r="287" spans="1:7" x14ac:dyDescent="0.2">
      <c r="E287" s="146"/>
    </row>
    <row r="288" spans="1:7" x14ac:dyDescent="0.2">
      <c r="E288" s="146"/>
    </row>
    <row r="289" spans="5:5" x14ac:dyDescent="0.2">
      <c r="E289" s="146"/>
    </row>
    <row r="290" spans="5:5" x14ac:dyDescent="0.2">
      <c r="E290" s="146"/>
    </row>
    <row r="291" spans="5:5" x14ac:dyDescent="0.2">
      <c r="E291" s="146"/>
    </row>
    <row r="292" spans="5:5" x14ac:dyDescent="0.2">
      <c r="E292" s="146"/>
    </row>
    <row r="293" spans="5:5" x14ac:dyDescent="0.2">
      <c r="E293" s="146"/>
    </row>
    <row r="294" spans="5:5" x14ac:dyDescent="0.2">
      <c r="E294" s="146"/>
    </row>
    <row r="295" spans="5:5" x14ac:dyDescent="0.2">
      <c r="E295" s="146"/>
    </row>
    <row r="296" spans="5:5" x14ac:dyDescent="0.2">
      <c r="E296" s="146"/>
    </row>
    <row r="297" spans="5:5" x14ac:dyDescent="0.2">
      <c r="E297" s="146"/>
    </row>
    <row r="298" spans="5:5" x14ac:dyDescent="0.2">
      <c r="E298" s="146"/>
    </row>
    <row r="299" spans="5:5" x14ac:dyDescent="0.2">
      <c r="E299" s="146"/>
    </row>
    <row r="300" spans="5:5" x14ac:dyDescent="0.2">
      <c r="E300" s="146"/>
    </row>
    <row r="301" spans="5:5" x14ac:dyDescent="0.2">
      <c r="E301" s="146"/>
    </row>
    <row r="302" spans="5:5" x14ac:dyDescent="0.2">
      <c r="E302" s="146"/>
    </row>
    <row r="303" spans="5:5" x14ac:dyDescent="0.2">
      <c r="E303" s="146"/>
    </row>
    <row r="304" spans="5:5" x14ac:dyDescent="0.2">
      <c r="E304" s="146"/>
    </row>
    <row r="305" spans="1:7" x14ac:dyDescent="0.2">
      <c r="E305" s="146"/>
    </row>
    <row r="306" spans="1:7" x14ac:dyDescent="0.2">
      <c r="E306" s="146"/>
    </row>
    <row r="307" spans="1:7" x14ac:dyDescent="0.2">
      <c r="E307" s="146"/>
    </row>
    <row r="308" spans="1:7" x14ac:dyDescent="0.2">
      <c r="E308" s="146"/>
    </row>
    <row r="309" spans="1:7" x14ac:dyDescent="0.2">
      <c r="E309" s="146"/>
    </row>
    <row r="310" spans="1:7" x14ac:dyDescent="0.2">
      <c r="E310" s="146"/>
    </row>
    <row r="311" spans="1:7" x14ac:dyDescent="0.2">
      <c r="E311" s="146"/>
    </row>
    <row r="312" spans="1:7" x14ac:dyDescent="0.2">
      <c r="E312" s="146"/>
    </row>
    <row r="313" spans="1:7" x14ac:dyDescent="0.2">
      <c r="E313" s="146"/>
    </row>
    <row r="314" spans="1:7" x14ac:dyDescent="0.2">
      <c r="E314" s="146"/>
    </row>
    <row r="315" spans="1:7" x14ac:dyDescent="0.2">
      <c r="E315" s="146"/>
    </row>
    <row r="316" spans="1:7" x14ac:dyDescent="0.2">
      <c r="E316" s="146"/>
    </row>
    <row r="317" spans="1:7" x14ac:dyDescent="0.2">
      <c r="A317" s="193"/>
      <c r="B317" s="193"/>
    </row>
    <row r="318" spans="1:7" x14ac:dyDescent="0.2">
      <c r="A318" s="192"/>
      <c r="B318" s="192"/>
      <c r="C318" s="195"/>
      <c r="D318" s="195"/>
      <c r="E318" s="196"/>
      <c r="F318" s="195"/>
      <c r="G318" s="197"/>
    </row>
    <row r="319" spans="1:7" x14ac:dyDescent="0.2">
      <c r="A319" s="198"/>
      <c r="B319" s="198"/>
      <c r="C319" s="192"/>
      <c r="D319" s="192"/>
      <c r="E319" s="199"/>
      <c r="F319" s="192"/>
      <c r="G319" s="192"/>
    </row>
    <row r="320" spans="1:7" x14ac:dyDescent="0.2">
      <c r="A320" s="192"/>
      <c r="B320" s="192"/>
      <c r="C320" s="192"/>
      <c r="D320" s="192"/>
      <c r="E320" s="199"/>
      <c r="F320" s="192"/>
      <c r="G320" s="192"/>
    </row>
    <row r="321" spans="1:7" x14ac:dyDescent="0.2">
      <c r="A321" s="192"/>
      <c r="B321" s="192"/>
      <c r="C321" s="192"/>
      <c r="D321" s="192"/>
      <c r="E321" s="199"/>
      <c r="F321" s="192"/>
      <c r="G321" s="192"/>
    </row>
    <row r="322" spans="1:7" x14ac:dyDescent="0.2">
      <c r="A322" s="192"/>
      <c r="B322" s="192"/>
      <c r="C322" s="192"/>
      <c r="D322" s="192"/>
      <c r="E322" s="199"/>
      <c r="F322" s="192"/>
      <c r="G322" s="192"/>
    </row>
    <row r="323" spans="1:7" x14ac:dyDescent="0.2">
      <c r="A323" s="192"/>
      <c r="B323" s="192"/>
      <c r="C323" s="192"/>
      <c r="D323" s="192"/>
      <c r="E323" s="199"/>
      <c r="F323" s="192"/>
      <c r="G323" s="192"/>
    </row>
    <row r="324" spans="1:7" x14ac:dyDescent="0.2">
      <c r="A324" s="192"/>
      <c r="B324" s="192"/>
      <c r="C324" s="192"/>
      <c r="D324" s="192"/>
      <c r="E324" s="199"/>
      <c r="F324" s="192"/>
      <c r="G324" s="192"/>
    </row>
    <row r="325" spans="1:7" x14ac:dyDescent="0.2">
      <c r="A325" s="192"/>
      <c r="B325" s="192"/>
      <c r="C325" s="192"/>
      <c r="D325" s="192"/>
      <c r="E325" s="199"/>
      <c r="F325" s="192"/>
      <c r="G325" s="192"/>
    </row>
    <row r="326" spans="1:7" x14ac:dyDescent="0.2">
      <c r="A326" s="192"/>
      <c r="B326" s="192"/>
      <c r="C326" s="192"/>
      <c r="D326" s="192"/>
      <c r="E326" s="199"/>
      <c r="F326" s="192"/>
      <c r="G326" s="192"/>
    </row>
    <row r="327" spans="1:7" x14ac:dyDescent="0.2">
      <c r="A327" s="192"/>
      <c r="B327" s="192"/>
      <c r="C327" s="192"/>
      <c r="D327" s="192"/>
      <c r="E327" s="199"/>
      <c r="F327" s="192"/>
      <c r="G327" s="192"/>
    </row>
    <row r="328" spans="1:7" x14ac:dyDescent="0.2">
      <c r="A328" s="192"/>
      <c r="B328" s="192"/>
      <c r="C328" s="192"/>
      <c r="D328" s="192"/>
      <c r="E328" s="199"/>
      <c r="F328" s="192"/>
      <c r="G328" s="192"/>
    </row>
    <row r="329" spans="1:7" x14ac:dyDescent="0.2">
      <c r="A329" s="192"/>
      <c r="B329" s="192"/>
      <c r="C329" s="192"/>
      <c r="D329" s="192"/>
      <c r="E329" s="199"/>
      <c r="F329" s="192"/>
      <c r="G329" s="192"/>
    </row>
    <row r="330" spans="1:7" x14ac:dyDescent="0.2">
      <c r="A330" s="192"/>
      <c r="B330" s="192"/>
      <c r="C330" s="192"/>
      <c r="D330" s="192"/>
      <c r="E330" s="199"/>
      <c r="F330" s="192"/>
      <c r="G330" s="192"/>
    </row>
    <row r="331" spans="1:7" x14ac:dyDescent="0.2">
      <c r="A331" s="192"/>
      <c r="B331" s="192"/>
      <c r="C331" s="192"/>
      <c r="D331" s="192"/>
      <c r="E331" s="199"/>
      <c r="F331" s="192"/>
      <c r="G331" s="192"/>
    </row>
  </sheetData>
  <mergeCells count="146">
    <mergeCell ref="C227:D227"/>
    <mergeCell ref="C228:D228"/>
    <mergeCell ref="C243:D243"/>
    <mergeCell ref="C231:D231"/>
    <mergeCell ref="C232:D232"/>
    <mergeCell ref="C234:D234"/>
    <mergeCell ref="C235:D235"/>
    <mergeCell ref="C236:D236"/>
    <mergeCell ref="C237:D237"/>
    <mergeCell ref="C229:D229"/>
    <mergeCell ref="C230:D230"/>
    <mergeCell ref="C240:D240"/>
    <mergeCell ref="C241:D241"/>
    <mergeCell ref="C242:D242"/>
    <mergeCell ref="C238:D238"/>
    <mergeCell ref="C239:D239"/>
    <mergeCell ref="C225:D225"/>
    <mergeCell ref="C226:D226"/>
    <mergeCell ref="C182:D182"/>
    <mergeCell ref="C183:D183"/>
    <mergeCell ref="C207:D207"/>
    <mergeCell ref="C184:D184"/>
    <mergeCell ref="C185:D185"/>
    <mergeCell ref="C186:D186"/>
    <mergeCell ref="C188:D188"/>
    <mergeCell ref="C210:D210"/>
    <mergeCell ref="C211:D211"/>
    <mergeCell ref="C212:D212"/>
    <mergeCell ref="C218:D218"/>
    <mergeCell ref="C223:D223"/>
    <mergeCell ref="C224:D224"/>
    <mergeCell ref="C219:D219"/>
    <mergeCell ref="C208:D208"/>
    <mergeCell ref="C177:D177"/>
    <mergeCell ref="C178:D178"/>
    <mergeCell ref="C179:D179"/>
    <mergeCell ref="C180:D180"/>
    <mergeCell ref="C206:D206"/>
    <mergeCell ref="C191:D191"/>
    <mergeCell ref="C192:D192"/>
    <mergeCell ref="C201:D201"/>
    <mergeCell ref="C202:D202"/>
    <mergeCell ref="C204:D204"/>
    <mergeCell ref="C194:D194"/>
    <mergeCell ref="C196:D196"/>
    <mergeCell ref="C197:D197"/>
    <mergeCell ref="C199:D199"/>
    <mergeCell ref="C200:D200"/>
    <mergeCell ref="C189:D189"/>
    <mergeCell ref="C190:D190"/>
    <mergeCell ref="C205:D205"/>
    <mergeCell ref="C149:D149"/>
    <mergeCell ref="C155:D155"/>
    <mergeCell ref="C171:D171"/>
    <mergeCell ref="C172:D172"/>
    <mergeCell ref="C159:D159"/>
    <mergeCell ref="C160:D160"/>
    <mergeCell ref="C161:D161"/>
    <mergeCell ref="C162:D162"/>
    <mergeCell ref="C164:D164"/>
    <mergeCell ref="C165:D165"/>
    <mergeCell ref="C166:D166"/>
    <mergeCell ref="C167:D167"/>
    <mergeCell ref="C170:D170"/>
    <mergeCell ref="C132:D132"/>
    <mergeCell ref="C169:D169"/>
    <mergeCell ref="C134:D134"/>
    <mergeCell ref="C109:D109"/>
    <mergeCell ref="C110:D110"/>
    <mergeCell ref="C111:D111"/>
    <mergeCell ref="C112:D112"/>
    <mergeCell ref="C106:D106"/>
    <mergeCell ref="C107:D107"/>
    <mergeCell ref="C153:D153"/>
    <mergeCell ref="C154:D154"/>
    <mergeCell ref="C120:D120"/>
    <mergeCell ref="C122:D122"/>
    <mergeCell ref="C124:D124"/>
    <mergeCell ref="C126:D126"/>
    <mergeCell ref="C128:D128"/>
    <mergeCell ref="C130:D130"/>
    <mergeCell ref="C156:D156"/>
    <mergeCell ref="C158:D158"/>
    <mergeCell ref="C136:D136"/>
    <mergeCell ref="C141:D141"/>
    <mergeCell ref="C142:D142"/>
    <mergeCell ref="C144:D144"/>
    <mergeCell ref="C145:D145"/>
    <mergeCell ref="C86:D86"/>
    <mergeCell ref="C69:D69"/>
    <mergeCell ref="C70:D70"/>
    <mergeCell ref="C72:D72"/>
    <mergeCell ref="C74:D74"/>
    <mergeCell ref="C76:D76"/>
    <mergeCell ref="C78:D78"/>
    <mergeCell ref="C104:D104"/>
    <mergeCell ref="C105:D105"/>
    <mergeCell ref="C87:D87"/>
    <mergeCell ref="C88:D88"/>
    <mergeCell ref="C90:D90"/>
    <mergeCell ref="C91:D91"/>
    <mergeCell ref="C98:D98"/>
    <mergeCell ref="C99:D99"/>
    <mergeCell ref="C100:D100"/>
    <mergeCell ref="C101:D101"/>
    <mergeCell ref="C102:D102"/>
    <mergeCell ref="C103:D103"/>
    <mergeCell ref="C43:D43"/>
    <mergeCell ref="C82:D82"/>
    <mergeCell ref="C84:D84"/>
    <mergeCell ref="C85:D85"/>
    <mergeCell ref="C44:D44"/>
    <mergeCell ref="C45:D45"/>
    <mergeCell ref="C81:D81"/>
    <mergeCell ref="C55:D55"/>
    <mergeCell ref="C47:D47"/>
    <mergeCell ref="C79:D79"/>
    <mergeCell ref="C59:D59"/>
    <mergeCell ref="C65:D65"/>
    <mergeCell ref="C49:D49"/>
    <mergeCell ref="C50:D50"/>
    <mergeCell ref="C51:D51"/>
    <mergeCell ref="C46:D46"/>
    <mergeCell ref="A1:G1"/>
    <mergeCell ref="A3:B3"/>
    <mergeCell ref="A4:B4"/>
    <mergeCell ref="E4:G4"/>
    <mergeCell ref="C41:D41"/>
    <mergeCell ref="C25:D25"/>
    <mergeCell ref="C27:D27"/>
    <mergeCell ref="C9:D9"/>
    <mergeCell ref="C10:D10"/>
    <mergeCell ref="C12:D12"/>
    <mergeCell ref="C14:D14"/>
    <mergeCell ref="C18:D18"/>
    <mergeCell ref="C19:D19"/>
    <mergeCell ref="C21:D21"/>
    <mergeCell ref="C23:D23"/>
    <mergeCell ref="C37:D37"/>
    <mergeCell ref="C38:D38"/>
    <mergeCell ref="C31:D31"/>
    <mergeCell ref="C32:D32"/>
    <mergeCell ref="C33:D33"/>
    <mergeCell ref="C35:D35"/>
    <mergeCell ref="C39:D39"/>
    <mergeCell ref="C40:D40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2016-04-20T08:03:13Z</dcterms:created>
  <dcterms:modified xsi:type="dcterms:W3CDTF">2017-02-07T13:27:55Z</dcterms:modified>
</cp:coreProperties>
</file>